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graziano.dorazi\Documents\000-Correnti\Trasparenza\PERFORMANCE\2023\contributo.a.ugppb\"/>
    </mc:Choice>
  </mc:AlternateContent>
  <bookViews>
    <workbookView xWindow="-120" yWindow="-120" windowWidth="20730" windowHeight="11040"/>
  </bookViews>
  <sheets>
    <sheet name="2023" sheetId="1" r:id="rId1"/>
  </sheets>
  <definedNames>
    <definedName name="_FilterDatabase" localSheetId="0" hidden="1">'2023'!$A$6:$AM$111</definedName>
    <definedName name="_xlnm._FilterDatabase" localSheetId="0" hidden="1">'2023'!$A$6:$AM$112</definedName>
    <definedName name="_xlnm.Print_Area" localSheetId="0">'2023'!$A$3:$AM$112</definedName>
    <definedName name="Print_Area" localSheetId="0">'2023'!$A$5:$AM$111</definedName>
    <definedName name="Print_Titles" localSheetId="0">'2023'!$3:$6</definedName>
  </definedNames>
  <calcPr calcId="152511"/>
</workbook>
</file>

<file path=xl/calcChain.xml><?xml version="1.0" encoding="utf-8"?>
<calcChain xmlns="http://schemas.openxmlformats.org/spreadsheetml/2006/main">
  <c r="G11" i="1" l="1"/>
  <c r="H96" i="1" l="1"/>
  <c r="G96" i="1"/>
  <c r="T88" i="1" l="1"/>
  <c r="U88" i="1" s="1"/>
  <c r="T89" i="1"/>
  <c r="U89" i="1" s="1"/>
  <c r="T90" i="1"/>
  <c r="U90" i="1" s="1"/>
  <c r="AL104" i="1" l="1"/>
  <c r="AK104" i="1"/>
  <c r="AJ104" i="1"/>
  <c r="AI104" i="1"/>
  <c r="AH104" i="1"/>
  <c r="AF104" i="1"/>
  <c r="AE104" i="1"/>
  <c r="AD104" i="1"/>
  <c r="AC104" i="1"/>
  <c r="AB104" i="1"/>
  <c r="AA104" i="1"/>
  <c r="AM104" i="1" s="1"/>
  <c r="T104" i="1"/>
  <c r="U104" i="1" s="1"/>
  <c r="S104" i="1"/>
  <c r="R104" i="1"/>
  <c r="Q104" i="1"/>
  <c r="P104" i="1"/>
  <c r="O104" i="1"/>
  <c r="I104" i="1"/>
  <c r="AL95" i="1"/>
  <c r="AK95" i="1"/>
  <c r="AJ95" i="1"/>
  <c r="AI95" i="1"/>
  <c r="AH95" i="1"/>
  <c r="AF95" i="1"/>
  <c r="AE95" i="1"/>
  <c r="AD95" i="1"/>
  <c r="AC95" i="1"/>
  <c r="AB95" i="1"/>
  <c r="AA95" i="1"/>
  <c r="AM95" i="1" s="1"/>
  <c r="T95" i="1"/>
  <c r="U95" i="1" s="1"/>
  <c r="S95" i="1"/>
  <c r="R95" i="1"/>
  <c r="Q95" i="1"/>
  <c r="P95" i="1"/>
  <c r="O95" i="1"/>
  <c r="I95" i="1"/>
  <c r="AG104" i="1" l="1"/>
  <c r="AG95" i="1"/>
  <c r="AL80" i="1" l="1"/>
  <c r="AK80" i="1"/>
  <c r="AJ80" i="1"/>
  <c r="AI80" i="1"/>
  <c r="AH80" i="1"/>
  <c r="AF80" i="1"/>
  <c r="AE80" i="1"/>
  <c r="AD80" i="1"/>
  <c r="AC80" i="1"/>
  <c r="AB80" i="1"/>
  <c r="AA80" i="1"/>
  <c r="AM80" i="1" s="1"/>
  <c r="T80" i="1"/>
  <c r="U80" i="1" s="1"/>
  <c r="S80" i="1"/>
  <c r="R80" i="1"/>
  <c r="Q80" i="1"/>
  <c r="P80" i="1"/>
  <c r="O80" i="1"/>
  <c r="I80" i="1"/>
  <c r="AL79" i="1"/>
  <c r="AK79" i="1"/>
  <c r="AJ79" i="1"/>
  <c r="AI79" i="1"/>
  <c r="AH79" i="1"/>
  <c r="AF79" i="1"/>
  <c r="AE79" i="1"/>
  <c r="AD79" i="1"/>
  <c r="AC79" i="1"/>
  <c r="AB79" i="1"/>
  <c r="AA79" i="1"/>
  <c r="AM79" i="1" s="1"/>
  <c r="T79" i="1"/>
  <c r="U79" i="1" s="1"/>
  <c r="S79" i="1"/>
  <c r="R79" i="1"/>
  <c r="Q79" i="1"/>
  <c r="P79" i="1"/>
  <c r="O79" i="1"/>
  <c r="I79" i="1"/>
  <c r="AL78" i="1"/>
  <c r="AK78" i="1"/>
  <c r="AJ78" i="1"/>
  <c r="AI78" i="1"/>
  <c r="AH78" i="1"/>
  <c r="AF78" i="1"/>
  <c r="AE78" i="1"/>
  <c r="AD78" i="1"/>
  <c r="AC78" i="1"/>
  <c r="AB78" i="1"/>
  <c r="AA78" i="1"/>
  <c r="AM78" i="1" s="1"/>
  <c r="T78" i="1"/>
  <c r="U78" i="1" s="1"/>
  <c r="S78" i="1"/>
  <c r="R78" i="1"/>
  <c r="Q78" i="1"/>
  <c r="P78" i="1"/>
  <c r="O78" i="1"/>
  <c r="I78" i="1"/>
  <c r="AL77" i="1"/>
  <c r="AK77" i="1"/>
  <c r="AJ77" i="1"/>
  <c r="AI77" i="1"/>
  <c r="AH77" i="1"/>
  <c r="AF77" i="1"/>
  <c r="AE77" i="1"/>
  <c r="AD77" i="1"/>
  <c r="AC77" i="1"/>
  <c r="AB77" i="1"/>
  <c r="AA77" i="1"/>
  <c r="AM77" i="1" s="1"/>
  <c r="T77" i="1"/>
  <c r="U77" i="1" s="1"/>
  <c r="S77" i="1"/>
  <c r="R77" i="1"/>
  <c r="Q77" i="1"/>
  <c r="P77" i="1"/>
  <c r="O77" i="1"/>
  <c r="I77" i="1"/>
  <c r="AG78" i="1" l="1"/>
  <c r="AG80" i="1"/>
  <c r="AG77" i="1"/>
  <c r="AG79" i="1"/>
  <c r="AI45" i="1" l="1"/>
  <c r="AF45" i="1"/>
  <c r="AE45" i="1"/>
  <c r="AD45" i="1"/>
  <c r="AC45" i="1"/>
  <c r="AB45" i="1"/>
  <c r="AA45" i="1"/>
  <c r="AM45" i="1" s="1"/>
  <c r="R45" i="1"/>
  <c r="AL45" i="1"/>
  <c r="AL44" i="1"/>
  <c r="AK44" i="1"/>
  <c r="AJ44" i="1"/>
  <c r="AI44" i="1"/>
  <c r="AH44" i="1"/>
  <c r="AF44" i="1"/>
  <c r="AE44" i="1"/>
  <c r="AD44" i="1"/>
  <c r="AC44" i="1"/>
  <c r="AB44" i="1"/>
  <c r="AA44" i="1"/>
  <c r="AM44" i="1" s="1"/>
  <c r="S44" i="1"/>
  <c r="R44" i="1"/>
  <c r="Q44" i="1"/>
  <c r="AL43" i="1"/>
  <c r="AK43" i="1"/>
  <c r="AJ43" i="1"/>
  <c r="AI43" i="1"/>
  <c r="AH43" i="1"/>
  <c r="AF43" i="1"/>
  <c r="AE43" i="1"/>
  <c r="AD43" i="1"/>
  <c r="AC43" i="1"/>
  <c r="AB43" i="1"/>
  <c r="AA43" i="1"/>
  <c r="AM43" i="1" s="1"/>
  <c r="T43" i="1"/>
  <c r="U43" i="1" s="1"/>
  <c r="S43" i="1"/>
  <c r="R43" i="1"/>
  <c r="Q43" i="1"/>
  <c r="P43" i="1"/>
  <c r="O43" i="1"/>
  <c r="AL42" i="1"/>
  <c r="AK42" i="1"/>
  <c r="AJ42" i="1"/>
  <c r="AI42" i="1"/>
  <c r="AH42" i="1"/>
  <c r="AF42" i="1"/>
  <c r="AE42" i="1"/>
  <c r="AD42" i="1"/>
  <c r="AC42" i="1"/>
  <c r="AB42" i="1"/>
  <c r="AA42" i="1"/>
  <c r="AM42" i="1" s="1"/>
  <c r="T42" i="1"/>
  <c r="U42" i="1" s="1"/>
  <c r="S42" i="1"/>
  <c r="R42" i="1"/>
  <c r="Q42" i="1"/>
  <c r="P42" i="1"/>
  <c r="O42" i="1"/>
  <c r="I42" i="1"/>
  <c r="AG44" i="1" l="1"/>
  <c r="AG42" i="1"/>
  <c r="AG45" i="1"/>
  <c r="AG43" i="1"/>
  <c r="P44" i="1"/>
  <c r="P45" i="1"/>
  <c r="I44" i="1"/>
  <c r="I43" i="1"/>
  <c r="S45" i="1"/>
  <c r="AJ45" i="1"/>
  <c r="I45" i="1"/>
  <c r="AK45" i="1"/>
  <c r="Q45" i="1"/>
  <c r="AH45" i="1"/>
  <c r="T45" i="1" l="1"/>
  <c r="U45" i="1" s="1"/>
  <c r="O45" i="1"/>
  <c r="T44" i="1"/>
  <c r="U44" i="1" s="1"/>
  <c r="O44" i="1"/>
  <c r="T37" i="1" l="1"/>
  <c r="U37" i="1" s="1"/>
  <c r="H20" i="1"/>
  <c r="AK20" i="1" s="1"/>
  <c r="Z30" i="1"/>
  <c r="X30" i="1"/>
  <c r="AA22" i="1"/>
  <c r="AA23" i="1"/>
  <c r="AA24" i="1"/>
  <c r="K18" i="1"/>
  <c r="P18" i="1" s="1"/>
  <c r="J18" i="1"/>
  <c r="J19" i="1" s="1"/>
  <c r="G18" i="1"/>
  <c r="G19" i="1" s="1"/>
  <c r="I19" i="1" s="1"/>
  <c r="K23" i="1"/>
  <c r="K24" i="1" s="1"/>
  <c r="J23" i="1"/>
  <c r="J24" i="1" s="1"/>
  <c r="H23" i="1"/>
  <c r="H24" i="1" s="1"/>
  <c r="G23" i="1"/>
  <c r="G24" i="1" s="1"/>
  <c r="W28" i="1"/>
  <c r="W30" i="1" s="1"/>
  <c r="V28" i="1"/>
  <c r="V30" i="1" s="1"/>
  <c r="M28" i="1"/>
  <c r="M30" i="1" s="1"/>
  <c r="L28" i="1"/>
  <c r="K28" i="1"/>
  <c r="K29" i="1" s="1"/>
  <c r="J28" i="1"/>
  <c r="H28" i="1"/>
  <c r="H29" i="1" s="1"/>
  <c r="G28" i="1"/>
  <c r="G29" i="1" s="1"/>
  <c r="O22" i="1"/>
  <c r="P22" i="1"/>
  <c r="I17" i="1"/>
  <c r="AF20" i="1"/>
  <c r="AE20" i="1"/>
  <c r="AD20" i="1"/>
  <c r="AC20" i="1"/>
  <c r="AB20" i="1"/>
  <c r="AA20" i="1"/>
  <c r="AL19" i="1"/>
  <c r="AK19" i="1"/>
  <c r="AJ19" i="1"/>
  <c r="AI19" i="1"/>
  <c r="AH19" i="1"/>
  <c r="AF19" i="1"/>
  <c r="AE19" i="1"/>
  <c r="AD19" i="1"/>
  <c r="AC19" i="1"/>
  <c r="AB19" i="1"/>
  <c r="AA19" i="1"/>
  <c r="AM19" i="1" s="1"/>
  <c r="S19" i="1"/>
  <c r="R19" i="1"/>
  <c r="Q19" i="1"/>
  <c r="AL18" i="1"/>
  <c r="AK18" i="1"/>
  <c r="AJ18" i="1"/>
  <c r="AI18" i="1"/>
  <c r="AH18" i="1"/>
  <c r="AF18" i="1"/>
  <c r="AE18" i="1"/>
  <c r="AD18" i="1"/>
  <c r="AC18" i="1"/>
  <c r="AB18" i="1"/>
  <c r="AA18" i="1"/>
  <c r="AM18" i="1" s="1"/>
  <c r="S18" i="1"/>
  <c r="R18" i="1"/>
  <c r="Q18" i="1"/>
  <c r="AL17" i="1"/>
  <c r="AK17" i="1"/>
  <c r="AJ17" i="1"/>
  <c r="AI17" i="1"/>
  <c r="AH17" i="1"/>
  <c r="AF17" i="1"/>
  <c r="AE17" i="1"/>
  <c r="AD17" i="1"/>
  <c r="AC17" i="1"/>
  <c r="AB17" i="1"/>
  <c r="AA17" i="1"/>
  <c r="AM17" i="1" s="1"/>
  <c r="T17" i="1"/>
  <c r="U17" i="1" s="1"/>
  <c r="S17" i="1"/>
  <c r="R17" i="1"/>
  <c r="Q17" i="1"/>
  <c r="P17" i="1"/>
  <c r="O17" i="1"/>
  <c r="AJ20" i="1" l="1"/>
  <c r="O18" i="1"/>
  <c r="G20" i="1"/>
  <c r="I20" i="1" s="1"/>
  <c r="R20" i="1"/>
  <c r="J20" i="1"/>
  <c r="Q20" i="1"/>
  <c r="AM20" i="1"/>
  <c r="S20" i="1"/>
  <c r="AH20" i="1"/>
  <c r="AL20" i="1"/>
  <c r="AI20" i="1"/>
  <c r="H25" i="1"/>
  <c r="H30" i="1" s="1"/>
  <c r="J29" i="1"/>
  <c r="T18" i="1"/>
  <c r="U18" i="1" s="1"/>
  <c r="L29" i="1"/>
  <c r="L30" i="1" s="1"/>
  <c r="K19" i="1"/>
  <c r="P19" i="1" s="1"/>
  <c r="O19" i="1"/>
  <c r="I18" i="1"/>
  <c r="AG20" i="1"/>
  <c r="AG18" i="1"/>
  <c r="AG17" i="1"/>
  <c r="AG19" i="1"/>
  <c r="AA33" i="1"/>
  <c r="AA34" i="1"/>
  <c r="AA35" i="1"/>
  <c r="AA32" i="1"/>
  <c r="G25" i="1" l="1"/>
  <c r="G30" i="1" s="1"/>
  <c r="J25" i="1"/>
  <c r="J30" i="1" s="1"/>
  <c r="T19" i="1"/>
  <c r="U19" i="1" s="1"/>
  <c r="O20" i="1"/>
  <c r="K20" i="1"/>
  <c r="K25" i="1" s="1"/>
  <c r="K30" i="1" s="1"/>
  <c r="P20" i="1" l="1"/>
  <c r="T20" i="1"/>
  <c r="U20" i="1" s="1"/>
  <c r="AA25" i="1"/>
  <c r="AA27" i="1"/>
  <c r="AA28" i="1"/>
  <c r="AA29" i="1"/>
  <c r="AA30" i="1"/>
  <c r="AA37" i="1"/>
  <c r="AA38" i="1"/>
  <c r="AA39" i="1"/>
  <c r="AA40" i="1"/>
  <c r="AA47" i="1"/>
  <c r="AA48" i="1"/>
  <c r="AA49" i="1"/>
  <c r="AA50" i="1"/>
  <c r="AA52" i="1"/>
  <c r="AA53" i="1"/>
  <c r="AA54" i="1"/>
  <c r="AA55" i="1"/>
  <c r="AA57" i="1"/>
  <c r="AA58" i="1"/>
  <c r="AA59" i="1"/>
  <c r="AA60" i="1"/>
  <c r="AA62" i="1"/>
  <c r="AA63" i="1"/>
  <c r="AA64" i="1"/>
  <c r="AA65" i="1"/>
  <c r="AA67" i="1"/>
  <c r="AA68" i="1"/>
  <c r="AA69" i="1"/>
  <c r="AA70" i="1"/>
  <c r="AA72" i="1"/>
  <c r="AA73" i="1"/>
  <c r="AA74" i="1"/>
  <c r="AA75" i="1"/>
  <c r="AA82" i="1"/>
  <c r="AA83" i="1"/>
  <c r="AA84" i="1"/>
  <c r="AA85" i="1"/>
  <c r="AA87" i="1"/>
  <c r="AA88" i="1"/>
  <c r="AA89" i="1"/>
  <c r="AA90" i="1"/>
  <c r="AA92" i="1"/>
  <c r="AA93" i="1"/>
  <c r="AA94" i="1"/>
  <c r="AA97" i="1"/>
  <c r="AA98" i="1"/>
  <c r="AA99" i="1"/>
  <c r="AA100" i="1"/>
  <c r="AA102" i="1"/>
  <c r="AA103" i="1"/>
  <c r="AA105" i="1"/>
  <c r="AA107" i="1"/>
  <c r="AA108" i="1"/>
  <c r="AA109" i="1"/>
  <c r="AA110" i="1"/>
  <c r="AA7" i="1"/>
  <c r="AA8" i="1"/>
  <c r="AA9" i="1"/>
  <c r="AA10" i="1"/>
  <c r="AA12" i="1"/>
  <c r="AA13" i="1"/>
  <c r="AA14" i="1"/>
  <c r="AA15" i="1"/>
  <c r="AM38" i="1" l="1"/>
  <c r="AL38" i="1"/>
  <c r="AK38" i="1"/>
  <c r="AJ38" i="1"/>
  <c r="AI38" i="1"/>
  <c r="AH38" i="1"/>
  <c r="AF38" i="1"/>
  <c r="AE38" i="1"/>
  <c r="AD38" i="1"/>
  <c r="AC38" i="1"/>
  <c r="AB38" i="1"/>
  <c r="T38" i="1"/>
  <c r="U38" i="1" s="1"/>
  <c r="S38" i="1"/>
  <c r="R38" i="1"/>
  <c r="Q38" i="1"/>
  <c r="P38" i="1"/>
  <c r="O38" i="1"/>
  <c r="AM39" i="1"/>
  <c r="AL39" i="1"/>
  <c r="AK39" i="1"/>
  <c r="AJ39" i="1"/>
  <c r="AI39" i="1"/>
  <c r="AH39" i="1"/>
  <c r="AF39" i="1"/>
  <c r="AE39" i="1"/>
  <c r="AD39" i="1"/>
  <c r="AC39" i="1"/>
  <c r="AB39" i="1"/>
  <c r="T39" i="1"/>
  <c r="U39" i="1" s="1"/>
  <c r="S39" i="1"/>
  <c r="R39" i="1"/>
  <c r="Q39" i="1"/>
  <c r="P39" i="1"/>
  <c r="O39" i="1"/>
  <c r="AB7" i="1"/>
  <c r="AC7" i="1"/>
  <c r="AD7" i="1"/>
  <c r="AE7" i="1"/>
  <c r="AF7" i="1"/>
  <c r="AH7" i="1"/>
  <c r="AI7" i="1"/>
  <c r="AJ7" i="1"/>
  <c r="AK7" i="1"/>
  <c r="AL7" i="1"/>
  <c r="AM7" i="1"/>
  <c r="AB8" i="1"/>
  <c r="AC8" i="1"/>
  <c r="AD8" i="1"/>
  <c r="AE8" i="1"/>
  <c r="AF8" i="1"/>
  <c r="AH8" i="1"/>
  <c r="AI8" i="1"/>
  <c r="AJ8" i="1"/>
  <c r="AK8" i="1"/>
  <c r="AL8" i="1"/>
  <c r="AM8" i="1"/>
  <c r="AB9" i="1"/>
  <c r="AC9" i="1"/>
  <c r="AD9" i="1"/>
  <c r="AE9" i="1"/>
  <c r="AF9" i="1"/>
  <c r="AH9" i="1"/>
  <c r="AI9" i="1"/>
  <c r="AJ9" i="1"/>
  <c r="AK9" i="1"/>
  <c r="AL9" i="1"/>
  <c r="AM9" i="1"/>
  <c r="AB10" i="1"/>
  <c r="AC10" i="1"/>
  <c r="AD10" i="1"/>
  <c r="AE10" i="1"/>
  <c r="AF10" i="1"/>
  <c r="AH10" i="1"/>
  <c r="AI10" i="1"/>
  <c r="AJ10" i="1"/>
  <c r="AK10" i="1"/>
  <c r="AL10" i="1"/>
  <c r="AM10" i="1"/>
  <c r="AB12" i="1"/>
  <c r="AC12" i="1"/>
  <c r="AD12" i="1"/>
  <c r="AE12" i="1"/>
  <c r="AF12" i="1"/>
  <c r="AH12" i="1"/>
  <c r="AI12" i="1"/>
  <c r="AJ12" i="1"/>
  <c r="AK12" i="1"/>
  <c r="AL12" i="1"/>
  <c r="AM12" i="1"/>
  <c r="AB13" i="1"/>
  <c r="AC13" i="1"/>
  <c r="AD13" i="1"/>
  <c r="AE13" i="1"/>
  <c r="AF13" i="1"/>
  <c r="AH13" i="1"/>
  <c r="AI13" i="1"/>
  <c r="AJ13" i="1"/>
  <c r="AK13" i="1"/>
  <c r="AL13" i="1"/>
  <c r="AM13" i="1"/>
  <c r="AB14" i="1"/>
  <c r="AC14" i="1"/>
  <c r="AD14" i="1"/>
  <c r="AE14" i="1"/>
  <c r="AF14" i="1"/>
  <c r="AH14" i="1"/>
  <c r="AI14" i="1"/>
  <c r="AJ14" i="1"/>
  <c r="AK14" i="1"/>
  <c r="AL14" i="1"/>
  <c r="AM14" i="1"/>
  <c r="AB15" i="1"/>
  <c r="AC15" i="1"/>
  <c r="AD15" i="1"/>
  <c r="AE15" i="1"/>
  <c r="AF15" i="1"/>
  <c r="AH15" i="1"/>
  <c r="AI15" i="1"/>
  <c r="AJ15" i="1"/>
  <c r="AK15" i="1"/>
  <c r="AL15" i="1"/>
  <c r="AM15" i="1"/>
  <c r="AL110" i="1"/>
  <c r="AK110" i="1"/>
  <c r="AJ110" i="1"/>
  <c r="AI110" i="1"/>
  <c r="AH110" i="1"/>
  <c r="AF110" i="1"/>
  <c r="AE110" i="1"/>
  <c r="AD110" i="1"/>
  <c r="AC110" i="1"/>
  <c r="AB110" i="1"/>
  <c r="AM110" i="1"/>
  <c r="T110" i="1"/>
  <c r="U110" i="1" s="1"/>
  <c r="S110" i="1"/>
  <c r="R110" i="1"/>
  <c r="Q110" i="1"/>
  <c r="P110" i="1"/>
  <c r="O110" i="1"/>
  <c r="I110" i="1"/>
  <c r="AL109" i="1"/>
  <c r="AK109" i="1"/>
  <c r="AJ109" i="1"/>
  <c r="AI109" i="1"/>
  <c r="AH109" i="1"/>
  <c r="AF109" i="1"/>
  <c r="AE109" i="1"/>
  <c r="AD109" i="1"/>
  <c r="AC109" i="1"/>
  <c r="AB109" i="1"/>
  <c r="AM109" i="1"/>
  <c r="T109" i="1"/>
  <c r="U109" i="1" s="1"/>
  <c r="S109" i="1"/>
  <c r="R109" i="1"/>
  <c r="Q109" i="1"/>
  <c r="P109" i="1"/>
  <c r="O109" i="1"/>
  <c r="I109" i="1"/>
  <c r="AL108" i="1"/>
  <c r="AK108" i="1"/>
  <c r="AJ108" i="1"/>
  <c r="AI108" i="1"/>
  <c r="AH108" i="1"/>
  <c r="AF108" i="1"/>
  <c r="AE108" i="1"/>
  <c r="AD108" i="1"/>
  <c r="AC108" i="1"/>
  <c r="AB108" i="1"/>
  <c r="AM108" i="1"/>
  <c r="T108" i="1"/>
  <c r="U108" i="1" s="1"/>
  <c r="S108" i="1"/>
  <c r="R108" i="1"/>
  <c r="Q108" i="1"/>
  <c r="P108" i="1"/>
  <c r="O108" i="1"/>
  <c r="I108" i="1"/>
  <c r="AL107" i="1"/>
  <c r="AK107" i="1"/>
  <c r="AJ107" i="1"/>
  <c r="AI107" i="1"/>
  <c r="AH107" i="1"/>
  <c r="AF107" i="1"/>
  <c r="AE107" i="1"/>
  <c r="AD107" i="1"/>
  <c r="AC107" i="1"/>
  <c r="AB107" i="1"/>
  <c r="AM107" i="1"/>
  <c r="T107" i="1"/>
  <c r="U107" i="1" s="1"/>
  <c r="S107" i="1"/>
  <c r="R107" i="1"/>
  <c r="Q107" i="1"/>
  <c r="P107" i="1"/>
  <c r="O107" i="1"/>
  <c r="I107" i="1"/>
  <c r="AL105" i="1"/>
  <c r="AK105" i="1"/>
  <c r="AJ105" i="1"/>
  <c r="AI105" i="1"/>
  <c r="AH105" i="1"/>
  <c r="AF105" i="1"/>
  <c r="AE105" i="1"/>
  <c r="AD105" i="1"/>
  <c r="AC105" i="1"/>
  <c r="AB105" i="1"/>
  <c r="AM105" i="1"/>
  <c r="T105" i="1"/>
  <c r="U105" i="1" s="1"/>
  <c r="S105" i="1"/>
  <c r="R105" i="1"/>
  <c r="Q105" i="1"/>
  <c r="P105" i="1"/>
  <c r="O105" i="1"/>
  <c r="I105" i="1"/>
  <c r="AL103" i="1"/>
  <c r="AK103" i="1"/>
  <c r="AJ103" i="1"/>
  <c r="AI103" i="1"/>
  <c r="AH103" i="1"/>
  <c r="AF103" i="1"/>
  <c r="AE103" i="1"/>
  <c r="AD103" i="1"/>
  <c r="AC103" i="1"/>
  <c r="AB103" i="1"/>
  <c r="AM103" i="1"/>
  <c r="T103" i="1"/>
  <c r="U103" i="1" s="1"/>
  <c r="S103" i="1"/>
  <c r="R103" i="1"/>
  <c r="Q103" i="1"/>
  <c r="P103" i="1"/>
  <c r="O103" i="1"/>
  <c r="I103" i="1"/>
  <c r="AL102" i="1"/>
  <c r="AK102" i="1"/>
  <c r="AJ102" i="1"/>
  <c r="AI102" i="1"/>
  <c r="AH102" i="1"/>
  <c r="AF102" i="1"/>
  <c r="AE102" i="1"/>
  <c r="AD102" i="1"/>
  <c r="AC102" i="1"/>
  <c r="AB102" i="1"/>
  <c r="AM102" i="1"/>
  <c r="T102" i="1"/>
  <c r="U102" i="1" s="1"/>
  <c r="S102" i="1"/>
  <c r="R102" i="1"/>
  <c r="Q102" i="1"/>
  <c r="P102" i="1"/>
  <c r="O102" i="1"/>
  <c r="I102" i="1"/>
  <c r="AL100" i="1"/>
  <c r="AK100" i="1"/>
  <c r="AJ100" i="1"/>
  <c r="AI100" i="1"/>
  <c r="AH100" i="1"/>
  <c r="AF100" i="1"/>
  <c r="AE100" i="1"/>
  <c r="AD100" i="1"/>
  <c r="AC100" i="1"/>
  <c r="AB100" i="1"/>
  <c r="AM100" i="1"/>
  <c r="T100" i="1"/>
  <c r="U100" i="1" s="1"/>
  <c r="S100" i="1"/>
  <c r="R100" i="1"/>
  <c r="Q100" i="1"/>
  <c r="P100" i="1"/>
  <c r="O100" i="1"/>
  <c r="I100" i="1"/>
  <c r="AL99" i="1"/>
  <c r="AK99" i="1"/>
  <c r="AJ99" i="1"/>
  <c r="AI99" i="1"/>
  <c r="AH99" i="1"/>
  <c r="AF99" i="1"/>
  <c r="AE99" i="1"/>
  <c r="AD99" i="1"/>
  <c r="AC99" i="1"/>
  <c r="AB99" i="1"/>
  <c r="AM99" i="1"/>
  <c r="T99" i="1"/>
  <c r="U99" i="1" s="1"/>
  <c r="S99" i="1"/>
  <c r="R99" i="1"/>
  <c r="Q99" i="1"/>
  <c r="P99" i="1"/>
  <c r="O99" i="1"/>
  <c r="I99" i="1"/>
  <c r="AL98" i="1"/>
  <c r="AK98" i="1"/>
  <c r="AJ98" i="1"/>
  <c r="AI98" i="1"/>
  <c r="AH98" i="1"/>
  <c r="AF98" i="1"/>
  <c r="AE98" i="1"/>
  <c r="AD98" i="1"/>
  <c r="AC98" i="1"/>
  <c r="AB98" i="1"/>
  <c r="AM98" i="1"/>
  <c r="T98" i="1"/>
  <c r="U98" i="1" s="1"/>
  <c r="S98" i="1"/>
  <c r="R98" i="1"/>
  <c r="Q98" i="1"/>
  <c r="P98" i="1"/>
  <c r="O98" i="1"/>
  <c r="I98" i="1"/>
  <c r="AL97" i="1"/>
  <c r="AK97" i="1"/>
  <c r="AJ97" i="1"/>
  <c r="AI97" i="1"/>
  <c r="AH97" i="1"/>
  <c r="AF97" i="1"/>
  <c r="AE97" i="1"/>
  <c r="AD97" i="1"/>
  <c r="AC97" i="1"/>
  <c r="AB97" i="1"/>
  <c r="AM97" i="1"/>
  <c r="T97" i="1"/>
  <c r="U97" i="1" s="1"/>
  <c r="S97" i="1"/>
  <c r="R97" i="1"/>
  <c r="Q97" i="1"/>
  <c r="P97" i="1"/>
  <c r="O97" i="1"/>
  <c r="I97" i="1"/>
  <c r="AL94" i="1"/>
  <c r="AK94" i="1"/>
  <c r="AJ94" i="1"/>
  <c r="AI94" i="1"/>
  <c r="AH94" i="1"/>
  <c r="AF94" i="1"/>
  <c r="AE94" i="1"/>
  <c r="AD94" i="1"/>
  <c r="AC94" i="1"/>
  <c r="AB94" i="1"/>
  <c r="AM94" i="1"/>
  <c r="T94" i="1"/>
  <c r="U94" i="1" s="1"/>
  <c r="S94" i="1"/>
  <c r="R94" i="1"/>
  <c r="Q94" i="1"/>
  <c r="P94" i="1"/>
  <c r="O94" i="1"/>
  <c r="I94" i="1"/>
  <c r="AL93" i="1"/>
  <c r="AK93" i="1"/>
  <c r="AJ93" i="1"/>
  <c r="AI93" i="1"/>
  <c r="AH93" i="1"/>
  <c r="AF93" i="1"/>
  <c r="AE93" i="1"/>
  <c r="AD93" i="1"/>
  <c r="AC93" i="1"/>
  <c r="AB93" i="1"/>
  <c r="AM93" i="1"/>
  <c r="T93" i="1"/>
  <c r="U93" i="1" s="1"/>
  <c r="S93" i="1"/>
  <c r="R93" i="1"/>
  <c r="Q93" i="1"/>
  <c r="P93" i="1"/>
  <c r="O93" i="1"/>
  <c r="I93" i="1"/>
  <c r="AL92" i="1"/>
  <c r="AK92" i="1"/>
  <c r="AJ92" i="1"/>
  <c r="AI92" i="1"/>
  <c r="AH92" i="1"/>
  <c r="AF92" i="1"/>
  <c r="AE92" i="1"/>
  <c r="AD92" i="1"/>
  <c r="AC92" i="1"/>
  <c r="AB92" i="1"/>
  <c r="AM92" i="1"/>
  <c r="T92" i="1"/>
  <c r="U92" i="1" s="1"/>
  <c r="S92" i="1"/>
  <c r="R92" i="1"/>
  <c r="Q92" i="1"/>
  <c r="P92" i="1"/>
  <c r="O92" i="1"/>
  <c r="I92" i="1"/>
  <c r="AL90" i="1"/>
  <c r="AK90" i="1"/>
  <c r="AJ90" i="1"/>
  <c r="AI90" i="1"/>
  <c r="AH90" i="1"/>
  <c r="AF90" i="1"/>
  <c r="AE90" i="1"/>
  <c r="AD90" i="1"/>
  <c r="AC90" i="1"/>
  <c r="AB90" i="1"/>
  <c r="AM90" i="1"/>
  <c r="S90" i="1"/>
  <c r="R90" i="1"/>
  <c r="Q90" i="1"/>
  <c r="P90" i="1"/>
  <c r="O90" i="1"/>
  <c r="I90" i="1"/>
  <c r="AL89" i="1"/>
  <c r="AK89" i="1"/>
  <c r="AJ89" i="1"/>
  <c r="AI89" i="1"/>
  <c r="AH89" i="1"/>
  <c r="AF89" i="1"/>
  <c r="AE89" i="1"/>
  <c r="AD89" i="1"/>
  <c r="AC89" i="1"/>
  <c r="AB89" i="1"/>
  <c r="AM89" i="1"/>
  <c r="S89" i="1"/>
  <c r="R89" i="1"/>
  <c r="Q89" i="1"/>
  <c r="P89" i="1"/>
  <c r="O89" i="1"/>
  <c r="I89" i="1"/>
  <c r="AL88" i="1"/>
  <c r="AK88" i="1"/>
  <c r="AJ88" i="1"/>
  <c r="AI88" i="1"/>
  <c r="AH88" i="1"/>
  <c r="AF88" i="1"/>
  <c r="AE88" i="1"/>
  <c r="AD88" i="1"/>
  <c r="AC88" i="1"/>
  <c r="AB88" i="1"/>
  <c r="AM88" i="1"/>
  <c r="S88" i="1"/>
  <c r="R88" i="1"/>
  <c r="Q88" i="1"/>
  <c r="P88" i="1"/>
  <c r="O88" i="1"/>
  <c r="I88" i="1"/>
  <c r="AL87" i="1"/>
  <c r="AK87" i="1"/>
  <c r="AJ87" i="1"/>
  <c r="AI87" i="1"/>
  <c r="AH87" i="1"/>
  <c r="AF87" i="1"/>
  <c r="AE87" i="1"/>
  <c r="AD87" i="1"/>
  <c r="AC87" i="1"/>
  <c r="AB87" i="1"/>
  <c r="AM87" i="1"/>
  <c r="T87" i="1"/>
  <c r="U87" i="1" s="1"/>
  <c r="S87" i="1"/>
  <c r="R87" i="1"/>
  <c r="Q87" i="1"/>
  <c r="P87" i="1"/>
  <c r="O87" i="1"/>
  <c r="I87" i="1"/>
  <c r="AL85" i="1"/>
  <c r="AK85" i="1"/>
  <c r="AJ85" i="1"/>
  <c r="AI85" i="1"/>
  <c r="AH85" i="1"/>
  <c r="AF85" i="1"/>
  <c r="AE85" i="1"/>
  <c r="AD85" i="1"/>
  <c r="AC85" i="1"/>
  <c r="AB85" i="1"/>
  <c r="AM85" i="1"/>
  <c r="T85" i="1"/>
  <c r="U85" i="1" s="1"/>
  <c r="S85" i="1"/>
  <c r="R85" i="1"/>
  <c r="Q85" i="1"/>
  <c r="P85" i="1"/>
  <c r="O85" i="1"/>
  <c r="I85" i="1"/>
  <c r="AM84" i="1"/>
  <c r="AL84" i="1"/>
  <c r="AK84" i="1"/>
  <c r="AJ84" i="1"/>
  <c r="AI84" i="1"/>
  <c r="AH84" i="1"/>
  <c r="AF84" i="1"/>
  <c r="AE84" i="1"/>
  <c r="AD84" i="1"/>
  <c r="AC84" i="1"/>
  <c r="AB84" i="1"/>
  <c r="T84" i="1"/>
  <c r="U84" i="1" s="1"/>
  <c r="S84" i="1"/>
  <c r="R84" i="1"/>
  <c r="Q84" i="1"/>
  <c r="P84" i="1"/>
  <c r="O84" i="1"/>
  <c r="I84" i="1"/>
  <c r="AM83" i="1"/>
  <c r="AL83" i="1"/>
  <c r="AK83" i="1"/>
  <c r="AJ83" i="1"/>
  <c r="AI83" i="1"/>
  <c r="AH83" i="1"/>
  <c r="AF83" i="1"/>
  <c r="AE83" i="1"/>
  <c r="AD83" i="1"/>
  <c r="AC83" i="1"/>
  <c r="AB83" i="1"/>
  <c r="T83" i="1"/>
  <c r="U83" i="1" s="1"/>
  <c r="S83" i="1"/>
  <c r="R83" i="1"/>
  <c r="Q83" i="1"/>
  <c r="P83" i="1"/>
  <c r="O83" i="1"/>
  <c r="I83" i="1"/>
  <c r="AM82" i="1"/>
  <c r="AL82" i="1"/>
  <c r="AK82" i="1"/>
  <c r="AJ82" i="1"/>
  <c r="AI82" i="1"/>
  <c r="AH82" i="1"/>
  <c r="AF82" i="1"/>
  <c r="AE82" i="1"/>
  <c r="AD82" i="1"/>
  <c r="AC82" i="1"/>
  <c r="AB82" i="1"/>
  <c r="T82" i="1"/>
  <c r="U82" i="1" s="1"/>
  <c r="S82" i="1"/>
  <c r="R82" i="1"/>
  <c r="Q82" i="1"/>
  <c r="P82" i="1"/>
  <c r="O82" i="1"/>
  <c r="I82" i="1"/>
  <c r="AM75" i="1"/>
  <c r="AL75" i="1"/>
  <c r="AK75" i="1"/>
  <c r="AJ75" i="1"/>
  <c r="AI75" i="1"/>
  <c r="AH75" i="1"/>
  <c r="AF75" i="1"/>
  <c r="AE75" i="1"/>
  <c r="AD75" i="1"/>
  <c r="AC75" i="1"/>
  <c r="AB75" i="1"/>
  <c r="T75" i="1"/>
  <c r="U75" i="1" s="1"/>
  <c r="S75" i="1"/>
  <c r="R75" i="1"/>
  <c r="Q75" i="1"/>
  <c r="P75" i="1"/>
  <c r="O75" i="1"/>
  <c r="I75" i="1"/>
  <c r="AM74" i="1"/>
  <c r="AL74" i="1"/>
  <c r="AK74" i="1"/>
  <c r="AJ74" i="1"/>
  <c r="AI74" i="1"/>
  <c r="AH74" i="1"/>
  <c r="AF74" i="1"/>
  <c r="AE74" i="1"/>
  <c r="AD74" i="1"/>
  <c r="AC74" i="1"/>
  <c r="AB74" i="1"/>
  <c r="T74" i="1"/>
  <c r="U74" i="1" s="1"/>
  <c r="S74" i="1"/>
  <c r="R74" i="1"/>
  <c r="Q74" i="1"/>
  <c r="P74" i="1"/>
  <c r="O74" i="1"/>
  <c r="I74" i="1"/>
  <c r="AM73" i="1"/>
  <c r="AL73" i="1"/>
  <c r="AK73" i="1"/>
  <c r="AJ73" i="1"/>
  <c r="AI73" i="1"/>
  <c r="AH73" i="1"/>
  <c r="AF73" i="1"/>
  <c r="AE73" i="1"/>
  <c r="AD73" i="1"/>
  <c r="AC73" i="1"/>
  <c r="AB73" i="1"/>
  <c r="T73" i="1"/>
  <c r="U73" i="1" s="1"/>
  <c r="S73" i="1"/>
  <c r="R73" i="1"/>
  <c r="Q73" i="1"/>
  <c r="P73" i="1"/>
  <c r="O73" i="1"/>
  <c r="I73" i="1"/>
  <c r="AM72" i="1"/>
  <c r="AL72" i="1"/>
  <c r="AK72" i="1"/>
  <c r="AJ72" i="1"/>
  <c r="AI72" i="1"/>
  <c r="AH72" i="1"/>
  <c r="AF72" i="1"/>
  <c r="AE72" i="1"/>
  <c r="AD72" i="1"/>
  <c r="AC72" i="1"/>
  <c r="AB72" i="1"/>
  <c r="T72" i="1"/>
  <c r="U72" i="1" s="1"/>
  <c r="S72" i="1"/>
  <c r="R72" i="1"/>
  <c r="Q72" i="1"/>
  <c r="P72" i="1"/>
  <c r="O72" i="1"/>
  <c r="I72" i="1"/>
  <c r="AL70" i="1"/>
  <c r="AK70" i="1"/>
  <c r="AJ70" i="1"/>
  <c r="AI70" i="1"/>
  <c r="AH70" i="1"/>
  <c r="AF70" i="1"/>
  <c r="AE70" i="1"/>
  <c r="AD70" i="1"/>
  <c r="AC70" i="1"/>
  <c r="AB70" i="1"/>
  <c r="AM70" i="1"/>
  <c r="T70" i="1"/>
  <c r="U70" i="1" s="1"/>
  <c r="S70" i="1"/>
  <c r="R70" i="1"/>
  <c r="Q70" i="1"/>
  <c r="P70" i="1"/>
  <c r="O70" i="1"/>
  <c r="I70" i="1"/>
  <c r="AL69" i="1"/>
  <c r="AK69" i="1"/>
  <c r="AJ69" i="1"/>
  <c r="AI69" i="1"/>
  <c r="AH69" i="1"/>
  <c r="AF69" i="1"/>
  <c r="AE69" i="1"/>
  <c r="AD69" i="1"/>
  <c r="AC69" i="1"/>
  <c r="AB69" i="1"/>
  <c r="AM69" i="1"/>
  <c r="T69" i="1"/>
  <c r="U69" i="1" s="1"/>
  <c r="S69" i="1"/>
  <c r="R69" i="1"/>
  <c r="Q69" i="1"/>
  <c r="P69" i="1"/>
  <c r="O69" i="1"/>
  <c r="I69" i="1"/>
  <c r="AL68" i="1"/>
  <c r="AK68" i="1"/>
  <c r="AJ68" i="1"/>
  <c r="AI68" i="1"/>
  <c r="AH68" i="1"/>
  <c r="AF68" i="1"/>
  <c r="AE68" i="1"/>
  <c r="AD68" i="1"/>
  <c r="AC68" i="1"/>
  <c r="AB68" i="1"/>
  <c r="AM68" i="1"/>
  <c r="T68" i="1"/>
  <c r="U68" i="1" s="1"/>
  <c r="S68" i="1"/>
  <c r="R68" i="1"/>
  <c r="Q68" i="1"/>
  <c r="P68" i="1"/>
  <c r="O68" i="1"/>
  <c r="I68" i="1"/>
  <c r="AL67" i="1"/>
  <c r="AK67" i="1"/>
  <c r="AJ67" i="1"/>
  <c r="AI67" i="1"/>
  <c r="AH67" i="1"/>
  <c r="AF67" i="1"/>
  <c r="AE67" i="1"/>
  <c r="AD67" i="1"/>
  <c r="AC67" i="1"/>
  <c r="AB67" i="1"/>
  <c r="T67" i="1"/>
  <c r="U67" i="1" s="1"/>
  <c r="S67" i="1"/>
  <c r="R67" i="1"/>
  <c r="Q67" i="1"/>
  <c r="P67" i="1"/>
  <c r="O67" i="1"/>
  <c r="I67" i="1"/>
  <c r="AM65" i="1"/>
  <c r="AL65" i="1"/>
  <c r="AK65" i="1"/>
  <c r="AJ65" i="1"/>
  <c r="AI65" i="1"/>
  <c r="AH65" i="1"/>
  <c r="AF65" i="1"/>
  <c r="AE65" i="1"/>
  <c r="AD65" i="1"/>
  <c r="AC65" i="1"/>
  <c r="AB65" i="1"/>
  <c r="T65" i="1"/>
  <c r="U65" i="1" s="1"/>
  <c r="S65" i="1"/>
  <c r="R65" i="1"/>
  <c r="Q65" i="1"/>
  <c r="P65" i="1"/>
  <c r="O65" i="1"/>
  <c r="I65" i="1"/>
  <c r="AM64" i="1"/>
  <c r="AL64" i="1"/>
  <c r="AK64" i="1"/>
  <c r="AJ64" i="1"/>
  <c r="AI64" i="1"/>
  <c r="AH64" i="1"/>
  <c r="AF64" i="1"/>
  <c r="AE64" i="1"/>
  <c r="AD64" i="1"/>
  <c r="AC64" i="1"/>
  <c r="AB64" i="1"/>
  <c r="T64" i="1"/>
  <c r="U64" i="1" s="1"/>
  <c r="S64" i="1"/>
  <c r="R64" i="1"/>
  <c r="Q64" i="1"/>
  <c r="P64" i="1"/>
  <c r="O64" i="1"/>
  <c r="I64" i="1"/>
  <c r="AM63" i="1"/>
  <c r="AL63" i="1"/>
  <c r="AK63" i="1"/>
  <c r="AJ63" i="1"/>
  <c r="AI63" i="1"/>
  <c r="AH63" i="1"/>
  <c r="AF63" i="1"/>
  <c r="AE63" i="1"/>
  <c r="AD63" i="1"/>
  <c r="AC63" i="1"/>
  <c r="AB63" i="1"/>
  <c r="T63" i="1"/>
  <c r="U63" i="1" s="1"/>
  <c r="S63" i="1"/>
  <c r="R63" i="1"/>
  <c r="Q63" i="1"/>
  <c r="P63" i="1"/>
  <c r="O63" i="1"/>
  <c r="I63" i="1"/>
  <c r="AM62" i="1"/>
  <c r="AL62" i="1"/>
  <c r="AK62" i="1"/>
  <c r="AJ62" i="1"/>
  <c r="AI62" i="1"/>
  <c r="AH62" i="1"/>
  <c r="AF62" i="1"/>
  <c r="AE62" i="1"/>
  <c r="AD62" i="1"/>
  <c r="AC62" i="1"/>
  <c r="AB62" i="1"/>
  <c r="T62" i="1"/>
  <c r="U62" i="1" s="1"/>
  <c r="S62" i="1"/>
  <c r="R62" i="1"/>
  <c r="Q62" i="1"/>
  <c r="P62" i="1"/>
  <c r="O62" i="1"/>
  <c r="I62" i="1"/>
  <c r="AJ60" i="1"/>
  <c r="AF60" i="1"/>
  <c r="AE60" i="1"/>
  <c r="AD60" i="1"/>
  <c r="AC60" i="1"/>
  <c r="AB60" i="1"/>
  <c r="T60" i="1"/>
  <c r="U60" i="1" s="1"/>
  <c r="R60" i="1"/>
  <c r="AM60" i="1"/>
  <c r="AL59" i="1"/>
  <c r="AH59" i="1"/>
  <c r="AF59" i="1"/>
  <c r="AE59" i="1"/>
  <c r="AD59" i="1"/>
  <c r="AC59" i="1"/>
  <c r="AB59" i="1"/>
  <c r="T59" i="1"/>
  <c r="U59" i="1" s="1"/>
  <c r="P59" i="1"/>
  <c r="AM59" i="1"/>
  <c r="I59" i="1"/>
  <c r="AF58" i="1"/>
  <c r="AE58" i="1"/>
  <c r="AD58" i="1"/>
  <c r="AC58" i="1"/>
  <c r="AB58" i="1"/>
  <c r="T58" i="1"/>
  <c r="U58" i="1" s="1"/>
  <c r="AF57" i="1"/>
  <c r="AE57" i="1"/>
  <c r="AD57" i="1"/>
  <c r="AC57" i="1"/>
  <c r="AB57" i="1"/>
  <c r="T57" i="1"/>
  <c r="U57" i="1" s="1"/>
  <c r="AL55" i="1"/>
  <c r="AK55" i="1"/>
  <c r="AJ55" i="1"/>
  <c r="AI55" i="1"/>
  <c r="AH55" i="1"/>
  <c r="AF55" i="1"/>
  <c r="AE55" i="1"/>
  <c r="AD55" i="1"/>
  <c r="AC55" i="1"/>
  <c r="AB55" i="1"/>
  <c r="AM55" i="1"/>
  <c r="T55" i="1"/>
  <c r="U55" i="1" s="1"/>
  <c r="S55" i="1"/>
  <c r="R55" i="1"/>
  <c r="Q55" i="1"/>
  <c r="P55" i="1"/>
  <c r="O55" i="1"/>
  <c r="I55" i="1"/>
  <c r="AL54" i="1"/>
  <c r="AK54" i="1"/>
  <c r="AJ54" i="1"/>
  <c r="AI54" i="1"/>
  <c r="AH54" i="1"/>
  <c r="AF54" i="1"/>
  <c r="AE54" i="1"/>
  <c r="AD54" i="1"/>
  <c r="AC54" i="1"/>
  <c r="AB54" i="1"/>
  <c r="AM54" i="1"/>
  <c r="T54" i="1"/>
  <c r="U54" i="1" s="1"/>
  <c r="S54" i="1"/>
  <c r="R54" i="1"/>
  <c r="Q54" i="1"/>
  <c r="P54" i="1"/>
  <c r="O54" i="1"/>
  <c r="I54" i="1"/>
  <c r="AL53" i="1"/>
  <c r="AK53" i="1"/>
  <c r="AJ53" i="1"/>
  <c r="AI53" i="1"/>
  <c r="AH53" i="1"/>
  <c r="AF53" i="1"/>
  <c r="AE53" i="1"/>
  <c r="AD53" i="1"/>
  <c r="AC53" i="1"/>
  <c r="AB53" i="1"/>
  <c r="AM53" i="1"/>
  <c r="T53" i="1"/>
  <c r="U53" i="1" s="1"/>
  <c r="S53" i="1"/>
  <c r="R53" i="1"/>
  <c r="Q53" i="1"/>
  <c r="P53" i="1"/>
  <c r="O53" i="1"/>
  <c r="I53" i="1"/>
  <c r="AL52" i="1"/>
  <c r="AK52" i="1"/>
  <c r="AJ52" i="1"/>
  <c r="AI52" i="1"/>
  <c r="AH52" i="1"/>
  <c r="AF52" i="1"/>
  <c r="AE52" i="1"/>
  <c r="AD52" i="1"/>
  <c r="AC52" i="1"/>
  <c r="AB52" i="1"/>
  <c r="AM52" i="1"/>
  <c r="T52" i="1"/>
  <c r="U52" i="1" s="1"/>
  <c r="S52" i="1"/>
  <c r="R52" i="1"/>
  <c r="Q52" i="1"/>
  <c r="P52" i="1"/>
  <c r="O52" i="1"/>
  <c r="I52" i="1"/>
  <c r="AL50" i="1"/>
  <c r="AK50" i="1"/>
  <c r="AJ50" i="1"/>
  <c r="AI50" i="1"/>
  <c r="AH50" i="1"/>
  <c r="AF50" i="1"/>
  <c r="AE50" i="1"/>
  <c r="AD50" i="1"/>
  <c r="AC50" i="1"/>
  <c r="AB50" i="1"/>
  <c r="AM50" i="1"/>
  <c r="T50" i="1"/>
  <c r="U50" i="1" s="1"/>
  <c r="S50" i="1"/>
  <c r="R50" i="1"/>
  <c r="Q50" i="1"/>
  <c r="P50" i="1"/>
  <c r="O50" i="1"/>
  <c r="I50" i="1"/>
  <c r="AL49" i="1"/>
  <c r="AK49" i="1"/>
  <c r="AJ49" i="1"/>
  <c r="AI49" i="1"/>
  <c r="AH49" i="1"/>
  <c r="AF49" i="1"/>
  <c r="AE49" i="1"/>
  <c r="AD49" i="1"/>
  <c r="AC49" i="1"/>
  <c r="AB49" i="1"/>
  <c r="AM49" i="1"/>
  <c r="T49" i="1"/>
  <c r="U49" i="1" s="1"/>
  <c r="S49" i="1"/>
  <c r="R49" i="1"/>
  <c r="Q49" i="1"/>
  <c r="P49" i="1"/>
  <c r="O49" i="1"/>
  <c r="I49" i="1"/>
  <c r="AL48" i="1"/>
  <c r="AK48" i="1"/>
  <c r="AJ48" i="1"/>
  <c r="AI48" i="1"/>
  <c r="AH48" i="1"/>
  <c r="AF48" i="1"/>
  <c r="AE48" i="1"/>
  <c r="AD48" i="1"/>
  <c r="AC48" i="1"/>
  <c r="AB48" i="1"/>
  <c r="AM48" i="1"/>
  <c r="T48" i="1"/>
  <c r="U48" i="1" s="1"/>
  <c r="S48" i="1"/>
  <c r="R48" i="1"/>
  <c r="Q48" i="1"/>
  <c r="P48" i="1"/>
  <c r="O48" i="1"/>
  <c r="I48" i="1"/>
  <c r="AL47" i="1"/>
  <c r="AK47" i="1"/>
  <c r="AJ47" i="1"/>
  <c r="AI47" i="1"/>
  <c r="AH47" i="1"/>
  <c r="AF47" i="1"/>
  <c r="AE47" i="1"/>
  <c r="AD47" i="1"/>
  <c r="AC47" i="1"/>
  <c r="AB47" i="1"/>
  <c r="AM47" i="1"/>
  <c r="T47" i="1"/>
  <c r="U47" i="1" s="1"/>
  <c r="S47" i="1"/>
  <c r="R47" i="1"/>
  <c r="Q47" i="1"/>
  <c r="P47" i="1"/>
  <c r="O47" i="1"/>
  <c r="I47" i="1"/>
  <c r="AL40" i="1"/>
  <c r="AK40" i="1"/>
  <c r="AJ40" i="1"/>
  <c r="AI40" i="1"/>
  <c r="AH40" i="1"/>
  <c r="AF40" i="1"/>
  <c r="AE40" i="1"/>
  <c r="AD40" i="1"/>
  <c r="AC40" i="1"/>
  <c r="AB40" i="1"/>
  <c r="AM40" i="1"/>
  <c r="T40" i="1"/>
  <c r="U40" i="1" s="1"/>
  <c r="S40" i="1"/>
  <c r="R40" i="1"/>
  <c r="Q40" i="1"/>
  <c r="P40" i="1"/>
  <c r="O40" i="1"/>
  <c r="AL37" i="1"/>
  <c r="AK37" i="1"/>
  <c r="AJ37" i="1"/>
  <c r="AI37" i="1"/>
  <c r="AH37" i="1"/>
  <c r="AF37" i="1"/>
  <c r="AE37" i="1"/>
  <c r="AD37" i="1"/>
  <c r="AC37" i="1"/>
  <c r="AB37" i="1"/>
  <c r="AM37" i="1"/>
  <c r="S37" i="1"/>
  <c r="R37" i="1"/>
  <c r="Q37" i="1"/>
  <c r="P37" i="1"/>
  <c r="O37" i="1"/>
  <c r="AL30" i="1"/>
  <c r="AK30" i="1"/>
  <c r="AJ30" i="1"/>
  <c r="AI30" i="1"/>
  <c r="AH30" i="1"/>
  <c r="AF30" i="1"/>
  <c r="AE30" i="1"/>
  <c r="AD30" i="1"/>
  <c r="AC30" i="1"/>
  <c r="AB30" i="1"/>
  <c r="AM30" i="1"/>
  <c r="T30" i="1"/>
  <c r="U30" i="1" s="1"/>
  <c r="S30" i="1"/>
  <c r="R30" i="1"/>
  <c r="Q30" i="1"/>
  <c r="P30" i="1"/>
  <c r="O30" i="1"/>
  <c r="I30" i="1"/>
  <c r="AL29" i="1"/>
  <c r="AK29" i="1"/>
  <c r="AJ29" i="1"/>
  <c r="AI29" i="1"/>
  <c r="AH29" i="1"/>
  <c r="AF29" i="1"/>
  <c r="AE29" i="1"/>
  <c r="AD29" i="1"/>
  <c r="AC29" i="1"/>
  <c r="AB29" i="1"/>
  <c r="AM29" i="1"/>
  <c r="T29" i="1"/>
  <c r="U29" i="1" s="1"/>
  <c r="S29" i="1"/>
  <c r="R29" i="1"/>
  <c r="Q29" i="1"/>
  <c r="P29" i="1"/>
  <c r="O29" i="1"/>
  <c r="I29" i="1"/>
  <c r="AL28" i="1"/>
  <c r="AK28" i="1"/>
  <c r="AJ28" i="1"/>
  <c r="AI28" i="1"/>
  <c r="AH28" i="1"/>
  <c r="AF28" i="1"/>
  <c r="AE28" i="1"/>
  <c r="AD28" i="1"/>
  <c r="AC28" i="1"/>
  <c r="AB28" i="1"/>
  <c r="AM28" i="1"/>
  <c r="T28" i="1"/>
  <c r="U28" i="1" s="1"/>
  <c r="S28" i="1"/>
  <c r="R28" i="1"/>
  <c r="Q28" i="1"/>
  <c r="P28" i="1"/>
  <c r="O28" i="1"/>
  <c r="I28" i="1"/>
  <c r="AL27" i="1"/>
  <c r="AK27" i="1"/>
  <c r="AJ27" i="1"/>
  <c r="AI27" i="1"/>
  <c r="AH27" i="1"/>
  <c r="AF27" i="1"/>
  <c r="AE27" i="1"/>
  <c r="AD27" i="1"/>
  <c r="AC27" i="1"/>
  <c r="AB27" i="1"/>
  <c r="AM27" i="1"/>
  <c r="T27" i="1"/>
  <c r="U27" i="1" s="1"/>
  <c r="S27" i="1"/>
  <c r="R27" i="1"/>
  <c r="Q27" i="1"/>
  <c r="P27" i="1"/>
  <c r="O27" i="1"/>
  <c r="I27" i="1"/>
  <c r="AL25" i="1"/>
  <c r="AK25" i="1"/>
  <c r="AJ25" i="1"/>
  <c r="AI25" i="1"/>
  <c r="AH25" i="1"/>
  <c r="AF25" i="1"/>
  <c r="AE25" i="1"/>
  <c r="AD25" i="1"/>
  <c r="AC25" i="1"/>
  <c r="AB25" i="1"/>
  <c r="AM25" i="1"/>
  <c r="T25" i="1"/>
  <c r="U25" i="1" s="1"/>
  <c r="S25" i="1"/>
  <c r="R25" i="1"/>
  <c r="Q25" i="1"/>
  <c r="P25" i="1"/>
  <c r="O25" i="1"/>
  <c r="I25" i="1"/>
  <c r="AL24" i="1"/>
  <c r="AK24" i="1"/>
  <c r="AJ24" i="1"/>
  <c r="AI24" i="1"/>
  <c r="AH24" i="1"/>
  <c r="AF24" i="1"/>
  <c r="AE24" i="1"/>
  <c r="AD24" i="1"/>
  <c r="AC24" i="1"/>
  <c r="AB24" i="1"/>
  <c r="AM24" i="1"/>
  <c r="T24" i="1"/>
  <c r="U24" i="1" s="1"/>
  <c r="S24" i="1"/>
  <c r="R24" i="1"/>
  <c r="Q24" i="1"/>
  <c r="P24" i="1"/>
  <c r="O24" i="1"/>
  <c r="I24" i="1"/>
  <c r="AL23" i="1"/>
  <c r="AK23" i="1"/>
  <c r="AJ23" i="1"/>
  <c r="AI23" i="1"/>
  <c r="AH23" i="1"/>
  <c r="AF23" i="1"/>
  <c r="AE23" i="1"/>
  <c r="AD23" i="1"/>
  <c r="AC23" i="1"/>
  <c r="AB23" i="1"/>
  <c r="AM23" i="1"/>
  <c r="T23" i="1"/>
  <c r="U23" i="1" s="1"/>
  <c r="S23" i="1"/>
  <c r="R23" i="1"/>
  <c r="Q23" i="1"/>
  <c r="P23" i="1"/>
  <c r="O23" i="1"/>
  <c r="I23" i="1"/>
  <c r="AL22" i="1"/>
  <c r="AK22" i="1"/>
  <c r="AJ22" i="1"/>
  <c r="AI22" i="1"/>
  <c r="AH22" i="1"/>
  <c r="AF22" i="1"/>
  <c r="AE22" i="1"/>
  <c r="AD22" i="1"/>
  <c r="AC22" i="1"/>
  <c r="AB22" i="1"/>
  <c r="AM22" i="1"/>
  <c r="T22" i="1"/>
  <c r="U22" i="1" s="1"/>
  <c r="S22" i="1"/>
  <c r="R22" i="1"/>
  <c r="Q22" i="1"/>
  <c r="I22" i="1"/>
  <c r="AL35" i="1"/>
  <c r="AK35" i="1"/>
  <c r="AJ35" i="1"/>
  <c r="AI35" i="1"/>
  <c r="AH35" i="1"/>
  <c r="AF35" i="1"/>
  <c r="AE35" i="1"/>
  <c r="AD35" i="1"/>
  <c r="AC35" i="1"/>
  <c r="AB35" i="1"/>
  <c r="AM35" i="1"/>
  <c r="T35" i="1"/>
  <c r="U35" i="1" s="1"/>
  <c r="S35" i="1"/>
  <c r="R35" i="1"/>
  <c r="Q35" i="1"/>
  <c r="P35" i="1"/>
  <c r="O35" i="1"/>
  <c r="I35" i="1"/>
  <c r="AL34" i="1"/>
  <c r="AK34" i="1"/>
  <c r="AJ34" i="1"/>
  <c r="AI34" i="1"/>
  <c r="AH34" i="1"/>
  <c r="AF34" i="1"/>
  <c r="AE34" i="1"/>
  <c r="AD34" i="1"/>
  <c r="AC34" i="1"/>
  <c r="AB34" i="1"/>
  <c r="AM34" i="1"/>
  <c r="T34" i="1"/>
  <c r="U34" i="1" s="1"/>
  <c r="S34" i="1"/>
  <c r="R34" i="1"/>
  <c r="Q34" i="1"/>
  <c r="P34" i="1"/>
  <c r="O34" i="1"/>
  <c r="I34" i="1"/>
  <c r="AL33" i="1"/>
  <c r="AK33" i="1"/>
  <c r="AJ33" i="1"/>
  <c r="AI33" i="1"/>
  <c r="AH33" i="1"/>
  <c r="AF33" i="1"/>
  <c r="AE33" i="1"/>
  <c r="AD33" i="1"/>
  <c r="AC33" i="1"/>
  <c r="AB33" i="1"/>
  <c r="AM33" i="1"/>
  <c r="T33" i="1"/>
  <c r="U33" i="1" s="1"/>
  <c r="S33" i="1"/>
  <c r="R33" i="1"/>
  <c r="Q33" i="1"/>
  <c r="P33" i="1"/>
  <c r="O33" i="1"/>
  <c r="I33" i="1"/>
  <c r="AL32" i="1"/>
  <c r="AK32" i="1"/>
  <c r="AJ32" i="1"/>
  <c r="AI32" i="1"/>
  <c r="AH32" i="1"/>
  <c r="AF32" i="1"/>
  <c r="AE32" i="1"/>
  <c r="AD32" i="1"/>
  <c r="AC32" i="1"/>
  <c r="AB32" i="1"/>
  <c r="AM32" i="1"/>
  <c r="T32" i="1"/>
  <c r="U32" i="1" s="1"/>
  <c r="S32" i="1"/>
  <c r="R32" i="1"/>
  <c r="Q32" i="1"/>
  <c r="P32" i="1"/>
  <c r="O32" i="1"/>
  <c r="I32" i="1"/>
  <c r="T15" i="1"/>
  <c r="U15" i="1" s="1"/>
  <c r="S15" i="1"/>
  <c r="R15" i="1"/>
  <c r="Q15" i="1"/>
  <c r="P15" i="1"/>
  <c r="O15" i="1"/>
  <c r="I15" i="1"/>
  <c r="T14" i="1"/>
  <c r="U14" i="1" s="1"/>
  <c r="S14" i="1"/>
  <c r="R14" i="1"/>
  <c r="Q14" i="1"/>
  <c r="P14" i="1"/>
  <c r="O14" i="1"/>
  <c r="I14" i="1"/>
  <c r="T13" i="1"/>
  <c r="U13" i="1" s="1"/>
  <c r="S13" i="1"/>
  <c r="R13" i="1"/>
  <c r="Q13" i="1"/>
  <c r="P13" i="1"/>
  <c r="O13" i="1"/>
  <c r="I13" i="1"/>
  <c r="T12" i="1"/>
  <c r="U12" i="1" s="1"/>
  <c r="S12" i="1"/>
  <c r="R12" i="1"/>
  <c r="Q12" i="1"/>
  <c r="P12" i="1"/>
  <c r="O12" i="1"/>
  <c r="I12" i="1"/>
  <c r="Z11" i="1"/>
  <c r="Y11" i="1"/>
  <c r="X11" i="1"/>
  <c r="W11" i="1"/>
  <c r="V11" i="1"/>
  <c r="N11" i="1"/>
  <c r="M11" i="1"/>
  <c r="L11" i="1"/>
  <c r="K11" i="1"/>
  <c r="J11" i="1"/>
  <c r="J16" i="1" s="1"/>
  <c r="H11" i="1"/>
  <c r="T10" i="1"/>
  <c r="U10" i="1" s="1"/>
  <c r="S10" i="1"/>
  <c r="R10" i="1"/>
  <c r="Q10" i="1"/>
  <c r="P10" i="1"/>
  <c r="O10" i="1"/>
  <c r="I10" i="1"/>
  <c r="T9" i="1"/>
  <c r="U9" i="1" s="1"/>
  <c r="S9" i="1"/>
  <c r="R9" i="1"/>
  <c r="Q9" i="1"/>
  <c r="P9" i="1"/>
  <c r="O9" i="1"/>
  <c r="I9" i="1"/>
  <c r="T8" i="1"/>
  <c r="U8" i="1" s="1"/>
  <c r="S8" i="1"/>
  <c r="R8" i="1"/>
  <c r="Q8" i="1"/>
  <c r="P8" i="1"/>
  <c r="O8" i="1"/>
  <c r="I8" i="1"/>
  <c r="T7" i="1"/>
  <c r="U7" i="1" s="1"/>
  <c r="S7" i="1"/>
  <c r="R7" i="1"/>
  <c r="Q7" i="1"/>
  <c r="P7" i="1"/>
  <c r="O7" i="1"/>
  <c r="I7" i="1"/>
  <c r="I60" i="1"/>
  <c r="AL60" i="1"/>
  <c r="R59" i="1"/>
  <c r="AJ59" i="1"/>
  <c r="P60" i="1"/>
  <c r="AH60" i="1"/>
  <c r="O57" i="1"/>
  <c r="Q57" i="1"/>
  <c r="S57" i="1"/>
  <c r="AI57" i="1"/>
  <c r="AK57" i="1"/>
  <c r="AM57" i="1"/>
  <c r="AM58" i="1"/>
  <c r="AK58" i="1"/>
  <c r="AI58" i="1"/>
  <c r="O58" i="1"/>
  <c r="Q58" i="1"/>
  <c r="S58" i="1"/>
  <c r="AJ58" i="1"/>
  <c r="I57" i="1"/>
  <c r="P57" i="1"/>
  <c r="R57" i="1"/>
  <c r="AH57" i="1"/>
  <c r="AJ57" i="1"/>
  <c r="AL57" i="1"/>
  <c r="I58" i="1"/>
  <c r="P58" i="1"/>
  <c r="R58" i="1"/>
  <c r="AH58" i="1"/>
  <c r="AL58" i="1"/>
  <c r="O59" i="1"/>
  <c r="Q59" i="1"/>
  <c r="S59" i="1"/>
  <c r="AI59" i="1"/>
  <c r="AK59" i="1"/>
  <c r="O60" i="1"/>
  <c r="Q60" i="1"/>
  <c r="S60" i="1"/>
  <c r="AI60" i="1"/>
  <c r="AK60" i="1"/>
  <c r="AM67" i="1"/>
  <c r="Y16" i="1" l="1"/>
  <c r="N16" i="1"/>
  <c r="J21" i="1"/>
  <c r="Y21" i="1"/>
  <c r="K21" i="1"/>
  <c r="K16" i="1"/>
  <c r="T16" i="1" s="1"/>
  <c r="U16" i="1" s="1"/>
  <c r="V16" i="1"/>
  <c r="Z16" i="1"/>
  <c r="K36" i="1"/>
  <c r="G16" i="1"/>
  <c r="W16" i="1"/>
  <c r="AC16" i="1" s="1"/>
  <c r="L16" i="1"/>
  <c r="L21" i="1" s="1"/>
  <c r="H16" i="1"/>
  <c r="M16" i="1"/>
  <c r="X16" i="1"/>
  <c r="X21" i="1" s="1"/>
  <c r="R11" i="1"/>
  <c r="AA11" i="1"/>
  <c r="AG38" i="1"/>
  <c r="AG39" i="1"/>
  <c r="AG13" i="1"/>
  <c r="AG8" i="1"/>
  <c r="I11" i="1"/>
  <c r="AG34" i="1"/>
  <c r="AG29" i="1"/>
  <c r="AG87" i="1"/>
  <c r="AK11" i="1"/>
  <c r="AG53" i="1"/>
  <c r="AG59" i="1"/>
  <c r="AG84" i="1"/>
  <c r="AG14" i="1"/>
  <c r="AG9" i="1"/>
  <c r="AG62" i="1"/>
  <c r="AG63" i="1"/>
  <c r="AG64" i="1"/>
  <c r="AG103" i="1"/>
  <c r="AG110" i="1"/>
  <c r="AG15" i="1"/>
  <c r="AG10" i="1"/>
  <c r="AG47" i="1"/>
  <c r="AG60" i="1"/>
  <c r="AG69" i="1"/>
  <c r="AG12" i="1"/>
  <c r="AG7" i="1"/>
  <c r="AG109" i="1"/>
  <c r="AG107" i="1"/>
  <c r="AG105" i="1"/>
  <c r="AG102" i="1"/>
  <c r="AG98" i="1"/>
  <c r="AG100" i="1"/>
  <c r="AG92" i="1"/>
  <c r="AG93" i="1"/>
  <c r="AG94" i="1"/>
  <c r="AG89" i="1"/>
  <c r="AG83" i="1"/>
  <c r="AG73" i="1"/>
  <c r="AG67" i="1"/>
  <c r="AG55" i="1"/>
  <c r="AG52" i="1"/>
  <c r="AG54" i="1"/>
  <c r="AG48" i="1"/>
  <c r="AG37" i="1"/>
  <c r="AG40" i="1"/>
  <c r="AG30" i="1"/>
  <c r="AG32" i="1"/>
  <c r="AG33" i="1"/>
  <c r="AG35" i="1"/>
  <c r="AG23" i="1"/>
  <c r="AG24" i="1"/>
  <c r="AG25" i="1"/>
  <c r="AG49" i="1"/>
  <c r="AG50" i="1"/>
  <c r="AG74" i="1"/>
  <c r="AG75" i="1"/>
  <c r="AG90" i="1"/>
  <c r="AG99" i="1"/>
  <c r="AG65" i="1"/>
  <c r="AG68" i="1"/>
  <c r="AG70" i="1"/>
  <c r="AG72" i="1"/>
  <c r="AG88" i="1"/>
  <c r="AG97" i="1"/>
  <c r="AG108" i="1"/>
  <c r="AC11" i="1"/>
  <c r="AG22" i="1"/>
  <c r="AG57" i="1"/>
  <c r="AG58" i="1"/>
  <c r="AG82" i="1"/>
  <c r="AG85" i="1"/>
  <c r="AB11" i="1"/>
  <c r="AD11" i="1"/>
  <c r="AG28" i="1"/>
  <c r="AL11" i="1"/>
  <c r="AF11" i="1"/>
  <c r="AE11" i="1"/>
  <c r="AG27" i="1"/>
  <c r="O11" i="1"/>
  <c r="T11" i="1"/>
  <c r="U11" i="1" s="1"/>
  <c r="Q11" i="1"/>
  <c r="P11" i="1"/>
  <c r="AJ11" i="1"/>
  <c r="AI11" i="1"/>
  <c r="S11" i="1"/>
  <c r="AH11" i="1"/>
  <c r="AE16" i="1" l="1"/>
  <c r="AM11" i="1"/>
  <c r="AH16" i="1"/>
  <c r="R16" i="1"/>
  <c r="I16" i="1"/>
  <c r="S16" i="1"/>
  <c r="AJ16" i="1"/>
  <c r="P16" i="1"/>
  <c r="O16" i="1"/>
  <c r="AI16" i="1"/>
  <c r="AK16" i="1"/>
  <c r="AL16" i="1"/>
  <c r="AD16" i="1"/>
  <c r="AB16" i="1"/>
  <c r="AF16" i="1"/>
  <c r="AA16" i="1"/>
  <c r="AM16" i="1" s="1"/>
  <c r="Q16" i="1"/>
  <c r="X36" i="1"/>
  <c r="Z21" i="1"/>
  <c r="Z36" i="1" s="1"/>
  <c r="M21" i="1"/>
  <c r="T21" i="1" s="1"/>
  <c r="U21" i="1" s="1"/>
  <c r="L46" i="1"/>
  <c r="K46" i="1"/>
  <c r="L36" i="1"/>
  <c r="M36" i="1"/>
  <c r="M46" i="1"/>
  <c r="W21" i="1"/>
  <c r="W36" i="1" s="1"/>
  <c r="G21" i="1"/>
  <c r="V21" i="1"/>
  <c r="Y36" i="1"/>
  <c r="N21" i="1"/>
  <c r="H21" i="1"/>
  <c r="H36" i="1" s="1"/>
  <c r="K26" i="1"/>
  <c r="K31" i="1" s="1"/>
  <c r="J36" i="1"/>
  <c r="J46" i="1"/>
  <c r="J26" i="1"/>
  <c r="AG11" i="1"/>
  <c r="AG16" i="1" l="1"/>
  <c r="AE21" i="1"/>
  <c r="AD21" i="1"/>
  <c r="T46" i="1"/>
  <c r="U46" i="1" s="1"/>
  <c r="S21" i="1"/>
  <c r="N36" i="1"/>
  <c r="AK36" i="1"/>
  <c r="M26" i="1"/>
  <c r="K41" i="1"/>
  <c r="AJ36" i="1"/>
  <c r="O36" i="1"/>
  <c r="T36" i="1"/>
  <c r="U36" i="1" s="1"/>
  <c r="AK21" i="1"/>
  <c r="I21" i="1"/>
  <c r="H46" i="1"/>
  <c r="Q46" i="1" s="1"/>
  <c r="J31" i="1"/>
  <c r="AB21" i="1"/>
  <c r="AA21" i="1"/>
  <c r="AM21" i="1" s="1"/>
  <c r="AH21" i="1"/>
  <c r="Y46" i="1"/>
  <c r="AI36" i="1"/>
  <c r="X46" i="1"/>
  <c r="X41" i="1" s="1"/>
  <c r="X26" i="1"/>
  <c r="AL36" i="1"/>
  <c r="R36" i="1"/>
  <c r="K51" i="1"/>
  <c r="L26" i="1"/>
  <c r="L31" i="1" s="1"/>
  <c r="Y26" i="1"/>
  <c r="P21" i="1"/>
  <c r="X31" i="1"/>
  <c r="K56" i="1"/>
  <c r="P36" i="1"/>
  <c r="N46" i="1"/>
  <c r="V36" i="1"/>
  <c r="V46" i="1" s="1"/>
  <c r="G36" i="1"/>
  <c r="I36" i="1" s="1"/>
  <c r="O21" i="1"/>
  <c r="AC21" i="1"/>
  <c r="AI21" i="1"/>
  <c r="Q36" i="1"/>
  <c r="Z46" i="1"/>
  <c r="R21" i="1"/>
  <c r="M31" i="1"/>
  <c r="AF21" i="1"/>
  <c r="AL21" i="1"/>
  <c r="Z31" i="1"/>
  <c r="Z26" i="1"/>
  <c r="W46" i="1"/>
  <c r="AJ21" i="1"/>
  <c r="Q21" i="1"/>
  <c r="AF36" i="1" l="1"/>
  <c r="AC36" i="1"/>
  <c r="AA46" i="1"/>
  <c r="AM46" i="1" s="1"/>
  <c r="AB46" i="1"/>
  <c r="AH46" i="1"/>
  <c r="L41" i="1"/>
  <c r="S46" i="1"/>
  <c r="Z41" i="1"/>
  <c r="AD36" i="1"/>
  <c r="N26" i="1"/>
  <c r="AE36" i="1"/>
  <c r="M41" i="1"/>
  <c r="AE46" i="1"/>
  <c r="AK46" i="1"/>
  <c r="AJ46" i="1"/>
  <c r="AC46" i="1"/>
  <c r="AI46" i="1"/>
  <c r="AF46" i="1"/>
  <c r="AL46" i="1"/>
  <c r="W26" i="1"/>
  <c r="G26" i="1"/>
  <c r="G46" i="1"/>
  <c r="G31" i="1"/>
  <c r="X51" i="1"/>
  <c r="H26" i="1"/>
  <c r="AK26" i="1" s="1"/>
  <c r="H31" i="1"/>
  <c r="AL31" i="1" s="1"/>
  <c r="M51" i="1"/>
  <c r="T31" i="1"/>
  <c r="U31" i="1" s="1"/>
  <c r="Z56" i="1"/>
  <c r="Z51" i="1"/>
  <c r="Y31" i="1"/>
  <c r="AB36" i="1"/>
  <c r="AA36" i="1"/>
  <c r="AM36" i="1" s="1"/>
  <c r="AH36" i="1"/>
  <c r="H41" i="1"/>
  <c r="AJ41" i="1" s="1"/>
  <c r="T26" i="1"/>
  <c r="U26" i="1" s="1"/>
  <c r="P46" i="1"/>
  <c r="AD46" i="1"/>
  <c r="L51" i="1"/>
  <c r="L56" i="1" s="1"/>
  <c r="V26" i="1"/>
  <c r="AG21" i="1"/>
  <c r="J41" i="1"/>
  <c r="J51" i="1" s="1"/>
  <c r="P41" i="1"/>
  <c r="R46" i="1"/>
  <c r="S36" i="1"/>
  <c r="O46" i="1"/>
  <c r="K61" i="1"/>
  <c r="AD26" i="1" l="1"/>
  <c r="AG36" i="1"/>
  <c r="AF26" i="1"/>
  <c r="AL26" i="1"/>
  <c r="R31" i="1"/>
  <c r="AJ26" i="1"/>
  <c r="T51" i="1"/>
  <c r="U51" i="1" s="1"/>
  <c r="J61" i="1"/>
  <c r="Q26" i="1"/>
  <c r="Q41" i="1"/>
  <c r="AH26" i="1"/>
  <c r="AB26" i="1"/>
  <c r="AA26" i="1"/>
  <c r="AM26" i="1" s="1"/>
  <c r="I31" i="1"/>
  <c r="P31" i="1"/>
  <c r="G41" i="1"/>
  <c r="I41" i="1" s="1"/>
  <c r="AL41" i="1"/>
  <c r="Z61" i="1"/>
  <c r="AE26" i="1"/>
  <c r="Q31" i="1"/>
  <c r="AG46" i="1"/>
  <c r="K66" i="1"/>
  <c r="V41" i="1"/>
  <c r="O31" i="1"/>
  <c r="I26" i="1"/>
  <c r="P26" i="1"/>
  <c r="O26" i="1"/>
  <c r="AI26" i="1"/>
  <c r="AC26" i="1"/>
  <c r="W31" i="1"/>
  <c r="AJ31" i="1"/>
  <c r="R26" i="1"/>
  <c r="L61" i="1"/>
  <c r="L66" i="1" s="1"/>
  <c r="T41" i="1"/>
  <c r="U41" i="1" s="1"/>
  <c r="O41" i="1"/>
  <c r="J56" i="1"/>
  <c r="AK31" i="1"/>
  <c r="Y41" i="1"/>
  <c r="X56" i="1"/>
  <c r="I46" i="1"/>
  <c r="G51" i="1"/>
  <c r="H51" i="1"/>
  <c r="R51" i="1" s="1"/>
  <c r="R41" i="1"/>
  <c r="S26" i="1"/>
  <c r="M56" i="1"/>
  <c r="V31" i="1"/>
  <c r="AE31" i="1" s="1"/>
  <c r="N31" i="1"/>
  <c r="AJ51" i="1" l="1"/>
  <c r="L71" i="1"/>
  <c r="AK41" i="1"/>
  <c r="AH41" i="1"/>
  <c r="G56" i="1"/>
  <c r="V51" i="1"/>
  <c r="G61" i="1"/>
  <c r="Y51" i="1"/>
  <c r="O51" i="1"/>
  <c r="S31" i="1"/>
  <c r="N41" i="1"/>
  <c r="N51" i="1"/>
  <c r="J66" i="1"/>
  <c r="AI31" i="1"/>
  <c r="AC31" i="1"/>
  <c r="H56" i="1"/>
  <c r="R56" i="1" s="1"/>
  <c r="AL51" i="1"/>
  <c r="AA31" i="1"/>
  <c r="AM31" i="1" s="1"/>
  <c r="AH31" i="1"/>
  <c r="AB31" i="1"/>
  <c r="AF31" i="1"/>
  <c r="AD31" i="1"/>
  <c r="I51" i="1"/>
  <c r="P51" i="1"/>
  <c r="W41" i="1"/>
  <c r="T56" i="1"/>
  <c r="U56" i="1" s="1"/>
  <c r="K71" i="1"/>
  <c r="K76" i="1" s="1"/>
  <c r="M61" i="1"/>
  <c r="Q51" i="1"/>
  <c r="Z66" i="1"/>
  <c r="AG26" i="1"/>
  <c r="L76" i="1"/>
  <c r="X61" i="1"/>
  <c r="AE41" i="1" l="1"/>
  <c r="O56" i="1"/>
  <c r="X66" i="1"/>
  <c r="AB41" i="1"/>
  <c r="Z71" i="1"/>
  <c r="L81" i="1"/>
  <c r="L86" i="1" s="1"/>
  <c r="L91" i="1" s="1"/>
  <c r="AI41" i="1"/>
  <c r="AC41" i="1"/>
  <c r="W51" i="1"/>
  <c r="AE51" i="1" s="1"/>
  <c r="AJ56" i="1"/>
  <c r="I56" i="1"/>
  <c r="P56" i="1"/>
  <c r="Q56" i="1"/>
  <c r="AL56" i="1"/>
  <c r="H61" i="1"/>
  <c r="AH51" i="1"/>
  <c r="AF41" i="1"/>
  <c r="X71" i="1"/>
  <c r="S51" i="1"/>
  <c r="T61" i="1"/>
  <c r="U61" i="1" s="1"/>
  <c r="AD41" i="1"/>
  <c r="AA41" i="1"/>
  <c r="AM41" i="1" s="1"/>
  <c r="V56" i="1"/>
  <c r="K81" i="1"/>
  <c r="AG31" i="1"/>
  <c r="M66" i="1"/>
  <c r="T66" i="1" s="1"/>
  <c r="U66" i="1" s="1"/>
  <c r="S41" i="1"/>
  <c r="N56" i="1"/>
  <c r="N61" i="1" s="1"/>
  <c r="AK51" i="1"/>
  <c r="Y56" i="1"/>
  <c r="G66" i="1"/>
  <c r="J71" i="1"/>
  <c r="Z76" i="1" l="1"/>
  <c r="AF51" i="1"/>
  <c r="AG41" i="1"/>
  <c r="G71" i="1"/>
  <c r="G76" i="1" s="1"/>
  <c r="S61" i="1"/>
  <c r="AI51" i="1"/>
  <c r="AC51" i="1"/>
  <c r="L96" i="1"/>
  <c r="N66" i="1"/>
  <c r="N71" i="1" s="1"/>
  <c r="AB51" i="1"/>
  <c r="I61" i="1"/>
  <c r="P61" i="1"/>
  <c r="O61" i="1"/>
  <c r="AL61" i="1"/>
  <c r="H71" i="1"/>
  <c r="AL71" i="1" s="1"/>
  <c r="Q61" i="1"/>
  <c r="Z81" i="1"/>
  <c r="Z86" i="1" s="1"/>
  <c r="Z91" i="1" s="1"/>
  <c r="AH56" i="1"/>
  <c r="V61" i="1"/>
  <c r="J76" i="1"/>
  <c r="W56" i="1"/>
  <c r="AE56" i="1" s="1"/>
  <c r="R61" i="1"/>
  <c r="AA51" i="1"/>
  <c r="AM51" i="1" s="1"/>
  <c r="M71" i="1"/>
  <c r="K86" i="1"/>
  <c r="AJ61" i="1"/>
  <c r="AK56" i="1"/>
  <c r="Y61" i="1"/>
  <c r="S56" i="1"/>
  <c r="H66" i="1"/>
  <c r="K91" i="1"/>
  <c r="X76" i="1"/>
  <c r="AD51" i="1"/>
  <c r="G81" i="1" l="1"/>
  <c r="G86" i="1"/>
  <c r="X81" i="1"/>
  <c r="N76" i="1"/>
  <c r="AK61" i="1"/>
  <c r="H76" i="1"/>
  <c r="O76" i="1" s="1"/>
  <c r="AC56" i="1"/>
  <c r="AI56" i="1"/>
  <c r="W61" i="1"/>
  <c r="AD61" i="1" s="1"/>
  <c r="J81" i="1"/>
  <c r="AD56" i="1"/>
  <c r="AA56" i="1"/>
  <c r="AM56" i="1" s="1"/>
  <c r="S71" i="1"/>
  <c r="I66" i="1"/>
  <c r="P66" i="1"/>
  <c r="Q66" i="1"/>
  <c r="AL66" i="1"/>
  <c r="O66" i="1"/>
  <c r="Y66" i="1"/>
  <c r="R66" i="1"/>
  <c r="AH61" i="1"/>
  <c r="AG51" i="1"/>
  <c r="S66" i="1"/>
  <c r="N81" i="1"/>
  <c r="R71" i="1"/>
  <c r="I71" i="1"/>
  <c r="Q71" i="1"/>
  <c r="P71" i="1"/>
  <c r="T71" i="1"/>
  <c r="U71" i="1" s="1"/>
  <c r="AB56" i="1"/>
  <c r="O71" i="1"/>
  <c r="AF56" i="1"/>
  <c r="Z101" i="1"/>
  <c r="Z96" i="1"/>
  <c r="AJ71" i="1"/>
  <c r="K96" i="1"/>
  <c r="AJ66" i="1"/>
  <c r="L101" i="1"/>
  <c r="Y71" i="1"/>
  <c r="M76" i="1"/>
  <c r="V66" i="1"/>
  <c r="AE61" i="1" l="1"/>
  <c r="AB61" i="1"/>
  <c r="AJ76" i="1"/>
  <c r="AF61" i="1"/>
  <c r="R76" i="1"/>
  <c r="X86" i="1"/>
  <c r="X91" i="1" s="1"/>
  <c r="N86" i="1"/>
  <c r="N91" i="1" s="1"/>
  <c r="N96" i="1" s="1"/>
  <c r="Z106" i="1"/>
  <c r="G91" i="1"/>
  <c r="AG56" i="1"/>
  <c r="M81" i="1"/>
  <c r="T81" i="1" s="1"/>
  <c r="U81" i="1" s="1"/>
  <c r="AK71" i="1"/>
  <c r="K101" i="1"/>
  <c r="AC61" i="1"/>
  <c r="AI61" i="1"/>
  <c r="W66" i="1"/>
  <c r="AF66" i="1" s="1"/>
  <c r="I76" i="1"/>
  <c r="P76" i="1"/>
  <c r="Q76" i="1"/>
  <c r="AL76" i="1"/>
  <c r="H81" i="1"/>
  <c r="S81" i="1" s="1"/>
  <c r="M86" i="1"/>
  <c r="AA61" i="1"/>
  <c r="AM61" i="1" s="1"/>
  <c r="AK66" i="1"/>
  <c r="K106" i="1"/>
  <c r="S76" i="1"/>
  <c r="J86" i="1"/>
  <c r="Y76" i="1"/>
  <c r="AH66" i="1"/>
  <c r="V71" i="1"/>
  <c r="L106" i="1"/>
  <c r="M91" i="1"/>
  <c r="K111" i="1"/>
  <c r="T76" i="1"/>
  <c r="U76" i="1" s="1"/>
  <c r="Z111" i="1"/>
  <c r="Z112" i="1" s="1"/>
  <c r="AG61" i="1" l="1"/>
  <c r="AD66" i="1"/>
  <c r="AB66" i="1"/>
  <c r="G101" i="1"/>
  <c r="X96" i="1"/>
  <c r="AK76" i="1"/>
  <c r="Y81" i="1"/>
  <c r="K112" i="1"/>
  <c r="AH71" i="1"/>
  <c r="V76" i="1"/>
  <c r="L111" i="1"/>
  <c r="T86" i="1"/>
  <c r="U86" i="1" s="1"/>
  <c r="AA66" i="1"/>
  <c r="AM66" i="1" s="1"/>
  <c r="AE66" i="1"/>
  <c r="N101" i="1"/>
  <c r="I81" i="1"/>
  <c r="P81" i="1"/>
  <c r="Q81" i="1"/>
  <c r="AJ81" i="1"/>
  <c r="AL81" i="1"/>
  <c r="H86" i="1"/>
  <c r="O81" i="1"/>
  <c r="R81" i="1"/>
  <c r="M96" i="1"/>
  <c r="AC66" i="1"/>
  <c r="AI66" i="1"/>
  <c r="W71" i="1"/>
  <c r="AA71" i="1" s="1"/>
  <c r="AM71" i="1" s="1"/>
  <c r="J91" i="1"/>
  <c r="AE71" i="1" l="1"/>
  <c r="X101" i="1"/>
  <c r="X106" i="1" s="1"/>
  <c r="X111" i="1" s="1"/>
  <c r="X112" i="1" s="1"/>
  <c r="AG66" i="1"/>
  <c r="W76" i="1"/>
  <c r="G106" i="1"/>
  <c r="G111" i="1" s="1"/>
  <c r="G112" i="1" s="1"/>
  <c r="I86" i="1"/>
  <c r="Q86" i="1"/>
  <c r="AJ86" i="1"/>
  <c r="P86" i="1"/>
  <c r="AL86" i="1"/>
  <c r="S86" i="1"/>
  <c r="T91" i="1"/>
  <c r="U91" i="1" s="1"/>
  <c r="M101" i="1"/>
  <c r="AK81" i="1"/>
  <c r="Y86" i="1"/>
  <c r="J96" i="1"/>
  <c r="O86" i="1"/>
  <c r="AI71" i="1"/>
  <c r="AC71" i="1"/>
  <c r="H91" i="1"/>
  <c r="O91" i="1" s="1"/>
  <c r="J101" i="1"/>
  <c r="N106" i="1"/>
  <c r="L112" i="1"/>
  <c r="AF71" i="1"/>
  <c r="AB71" i="1"/>
  <c r="R86" i="1"/>
  <c r="W81" i="1"/>
  <c r="W86" i="1" s="1"/>
  <c r="R96" i="1"/>
  <c r="AH76" i="1"/>
  <c r="AD71" i="1"/>
  <c r="V81" i="1"/>
  <c r="AE76" i="1" l="1"/>
  <c r="AD76" i="1"/>
  <c r="AE81" i="1"/>
  <c r="AA76" i="1"/>
  <c r="AM76" i="1" s="1"/>
  <c r="AF76" i="1"/>
  <c r="AC76" i="1"/>
  <c r="AB76" i="1"/>
  <c r="AI76" i="1"/>
  <c r="AG71" i="1"/>
  <c r="AI86" i="1"/>
  <c r="T101" i="1"/>
  <c r="U101" i="1" s="1"/>
  <c r="O96" i="1"/>
  <c r="T96" i="1"/>
  <c r="U96" i="1" s="1"/>
  <c r="N111" i="1"/>
  <c r="AB81" i="1"/>
  <c r="AH81" i="1"/>
  <c r="AA81" i="1"/>
  <c r="AM81" i="1" s="1"/>
  <c r="AF81" i="1"/>
  <c r="AD81" i="1"/>
  <c r="V86" i="1"/>
  <c r="AC86" i="1" s="1"/>
  <c r="V91" i="1"/>
  <c r="AC81" i="1"/>
  <c r="AI81" i="1"/>
  <c r="I96" i="1"/>
  <c r="Q96" i="1"/>
  <c r="AL96" i="1"/>
  <c r="AJ96" i="1"/>
  <c r="P96" i="1"/>
  <c r="S96" i="1"/>
  <c r="W91" i="1"/>
  <c r="W96" i="1" s="1"/>
  <c r="AK86" i="1"/>
  <c r="Y91" i="1"/>
  <c r="J106" i="1"/>
  <c r="H101" i="1"/>
  <c r="I91" i="1"/>
  <c r="Q91" i="1"/>
  <c r="AJ91" i="1"/>
  <c r="P91" i="1"/>
  <c r="AL91" i="1"/>
  <c r="S91" i="1"/>
  <c r="R91" i="1"/>
  <c r="Y96" i="1"/>
  <c r="M106" i="1"/>
  <c r="J111" i="1"/>
  <c r="M111" i="1"/>
  <c r="AG76" i="1" l="1"/>
  <c r="AG81" i="1"/>
  <c r="H106" i="1"/>
  <c r="H111" i="1" s="1"/>
  <c r="H112" i="1" s="1"/>
  <c r="AK96" i="1"/>
  <c r="M112" i="1"/>
  <c r="T106" i="1"/>
  <c r="U106" i="1" s="1"/>
  <c r="AI91" i="1"/>
  <c r="AC91" i="1"/>
  <c r="W101" i="1"/>
  <c r="W106" i="1" s="1"/>
  <c r="AB86" i="1"/>
  <c r="AH86" i="1"/>
  <c r="AA86" i="1"/>
  <c r="AM86" i="1" s="1"/>
  <c r="AD86" i="1"/>
  <c r="AF86" i="1"/>
  <c r="N112" i="1"/>
  <c r="AA91" i="1"/>
  <c r="AM91" i="1" s="1"/>
  <c r="AH91" i="1"/>
  <c r="AB91" i="1"/>
  <c r="AF91" i="1"/>
  <c r="AD91" i="1"/>
  <c r="AI96" i="1"/>
  <c r="V96" i="1"/>
  <c r="J112" i="1"/>
  <c r="T111" i="1"/>
  <c r="U111" i="1" s="1"/>
  <c r="I101" i="1"/>
  <c r="Q101" i="1"/>
  <c r="AL101" i="1"/>
  <c r="AJ101" i="1"/>
  <c r="P101" i="1"/>
  <c r="S101" i="1"/>
  <c r="Y106" i="1"/>
  <c r="AE91" i="1"/>
  <c r="AK91" i="1"/>
  <c r="Y101" i="1"/>
  <c r="AE86" i="1"/>
  <c r="R101" i="1"/>
  <c r="O101" i="1"/>
  <c r="R106" i="1" l="1"/>
  <c r="S112" i="1"/>
  <c r="AJ106" i="1"/>
  <c r="S106" i="1"/>
  <c r="I106" i="1"/>
  <c r="O112" i="1"/>
  <c r="P106" i="1"/>
  <c r="AL106" i="1"/>
  <c r="R112" i="1"/>
  <c r="I111" i="1"/>
  <c r="AJ111" i="1"/>
  <c r="S111" i="1"/>
  <c r="O111" i="1"/>
  <c r="P111" i="1"/>
  <c r="AL111" i="1"/>
  <c r="R111" i="1"/>
  <c r="Q111" i="1"/>
  <c r="Q106" i="1"/>
  <c r="O106" i="1"/>
  <c r="AB96" i="1"/>
  <c r="AH96" i="1"/>
  <c r="AA96" i="1"/>
  <c r="AM96" i="1" s="1"/>
  <c r="AF96" i="1"/>
  <c r="AD96" i="1"/>
  <c r="AE96" i="1"/>
  <c r="T112" i="1"/>
  <c r="U112" i="1" s="1"/>
  <c r="AC96" i="1"/>
  <c r="AG91" i="1"/>
  <c r="V101" i="1"/>
  <c r="AE101" i="1" s="1"/>
  <c r="AK106" i="1"/>
  <c r="AK101" i="1"/>
  <c r="Y111" i="1"/>
  <c r="Y112" i="1" s="1"/>
  <c r="AG86" i="1"/>
  <c r="AI106" i="1"/>
  <c r="AI101" i="1"/>
  <c r="W111" i="1"/>
  <c r="W112" i="1" s="1"/>
  <c r="I112" i="1"/>
  <c r="P112" i="1"/>
  <c r="Q112" i="1"/>
  <c r="AA101" i="1" l="1"/>
  <c r="AM101" i="1" s="1"/>
  <c r="AB101" i="1"/>
  <c r="AH101" i="1"/>
  <c r="AF101" i="1"/>
  <c r="AD101" i="1"/>
  <c r="AI111" i="1"/>
  <c r="AC101" i="1"/>
  <c r="AK111" i="1"/>
  <c r="V106" i="1"/>
  <c r="AG96" i="1"/>
  <c r="AH106" i="1" l="1"/>
  <c r="AB106" i="1"/>
  <c r="AA106" i="1"/>
  <c r="AM106" i="1" s="1"/>
  <c r="AF106" i="1"/>
  <c r="AD106" i="1"/>
  <c r="AE106" i="1"/>
  <c r="AC106" i="1"/>
  <c r="V111" i="1"/>
  <c r="V112" i="1" s="1"/>
  <c r="AG101" i="1"/>
  <c r="AB112" i="1" l="1"/>
  <c r="AH112" i="1" s="1"/>
  <c r="AF112" i="1"/>
  <c r="AL112" i="1" s="1"/>
  <c r="AD112" i="1"/>
  <c r="AJ112" i="1" s="1"/>
  <c r="AE112" i="1"/>
  <c r="AK112" i="1" s="1"/>
  <c r="AC112" i="1"/>
  <c r="AI112" i="1" s="1"/>
  <c r="AH111" i="1"/>
  <c r="AA111" i="1"/>
  <c r="AM111" i="1" s="1"/>
  <c r="AB111" i="1"/>
  <c r="AF111" i="1"/>
  <c r="AD111" i="1"/>
  <c r="AE111" i="1"/>
  <c r="AC111" i="1"/>
  <c r="AG106" i="1"/>
  <c r="AG112" i="1" l="1"/>
  <c r="AM112" i="1"/>
  <c r="AG111" i="1"/>
</calcChain>
</file>

<file path=xl/sharedStrings.xml><?xml version="1.0" encoding="utf-8"?>
<sst xmlns="http://schemas.openxmlformats.org/spreadsheetml/2006/main" count="569" uniqueCount="62">
  <si>
    <t>Id.</t>
  </si>
  <si>
    <t>Area</t>
  </si>
  <si>
    <t>EdO</t>
  </si>
  <si>
    <t>Servizio</t>
  </si>
  <si>
    <t>PERIODO DI RILEVAZIONE</t>
  </si>
  <si>
    <t>Numero degli utenti che hanno fruito del servizio</t>
  </si>
  <si>
    <t>Numero degli utenti che hanno valutato il servizio</t>
  </si>
  <si>
    <t>% degli utenti che hanno valutato il servizio sul totale di quelli che ne hanno fruito</t>
  </si>
  <si>
    <t>Distribuzioni di frequenza dei giudizi complessivi espressi per servizio in valore assoluto</t>
  </si>
  <si>
    <t>Distribuzioni di frequenza dei giudizi complessivi espressi per servizio in %</t>
  </si>
  <si>
    <t>Giudizio espresso in prevalenza (valore modale)</t>
  </si>
  <si>
    <t>Distribuzione di frequenza dei motivi di insoddisfazione in valore assoluto</t>
  </si>
  <si>
    <t>Distribuzione di frequenza dei motivi di insoddisfazione in %</t>
  </si>
  <si>
    <t>Media degli utenti per motivo di insoddisfazione</t>
  </si>
  <si>
    <t>Molto soddisfatto:</t>
  </si>
  <si>
    <t>Soddisfatto:</t>
  </si>
  <si>
    <t>Parzialmente soddisfatto:</t>
  </si>
  <si>
    <t>Non soddisfatto:</t>
  </si>
  <si>
    <t>Campi non valorizzati:</t>
  </si>
  <si>
    <t>Accessibilità fisica:</t>
  </si>
  <si>
    <t>Accessibilità multicanale:</t>
  </si>
  <si>
    <t>Trasparenza:</t>
  </si>
  <si>
    <t>Tempestività:</t>
  </si>
  <si>
    <t>Qualità:</t>
  </si>
  <si>
    <t>Totale</t>
  </si>
  <si>
    <t>Valore massimo</t>
  </si>
  <si>
    <t>Uffici di Diretta Collaborazione</t>
  </si>
  <si>
    <t>Tabella 02 - Banca Dati sulle sepolture dei caduti in guerra</t>
  </si>
  <si>
    <t>1° gennaio - 31 marzo</t>
  </si>
  <si>
    <t>1° aprile - 30 giugno</t>
  </si>
  <si>
    <t>1° luglio - 30 settembre</t>
  </si>
  <si>
    <t>1° ottobre - 31 dicembre</t>
  </si>
  <si>
    <t>1° gennaio - 31 dicembre</t>
  </si>
  <si>
    <t>Tabella 10 - Sacrari Militari</t>
  </si>
  <si>
    <t>Tecnico Operativa</t>
  </si>
  <si>
    <t>02 - STATESERCITO</t>
  </si>
  <si>
    <t>Tabella 01 - Accesso alla consultazione degli archivi storici e biblioteche</t>
  </si>
  <si>
    <t>Tabella 11 - Ufficio per le relazioni con il pubblico</t>
  </si>
  <si>
    <t>Tabella 12 - Istituto Geografico Militare</t>
  </si>
  <si>
    <t>03 - MARISTAT</t>
  </si>
  <si>
    <t>04 - STATAEREO</t>
  </si>
  <si>
    <t>Tabella 13 - Centro Informazioni Geotopografiche Aeronautiche</t>
  </si>
  <si>
    <t>05 - CARABINIERI COMANDO</t>
  </si>
  <si>
    <t>Tecnico Amministrativa</t>
  </si>
  <si>
    <t>06 - PERSOMIL</t>
  </si>
  <si>
    <t>07 - PERSOCIV</t>
  </si>
  <si>
    <t>08 - COMMISERVIZI</t>
  </si>
  <si>
    <t>09 - PREVIMIL</t>
  </si>
  <si>
    <t>10 - TERRARM</t>
  </si>
  <si>
    <t>11 - NAVARM</t>
  </si>
  <si>
    <t>12 - ARMAEREO</t>
  </si>
  <si>
    <t>13 - TELEDIFE</t>
  </si>
  <si>
    <t>14 - GENIODIFE</t>
  </si>
  <si>
    <t>Media dei giudizi espressi per servizio</t>
  </si>
  <si>
    <t>1° trimestre 2023</t>
  </si>
  <si>
    <t>2° trimestre 2023</t>
  </si>
  <si>
    <t>3° trimestre 2023</t>
  </si>
  <si>
    <t>4° trimestre 2023</t>
  </si>
  <si>
    <t>ANNO 2023</t>
  </si>
  <si>
    <t>Totale (% parzialmente o non soddisfatti)</t>
  </si>
  <si>
    <t>finale</t>
  </si>
  <si>
    <t>01 - UTCMD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</si>
</sst>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Garamond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0" borderId="0" xfId="0" applyAlignment="1">
      <alignment horizontal="center" vertical="center"/>
    </xf>
    <xf numFmtId="0" fontId="2" fillId="0" borderId="0" xfId="0" applyFont="1"/>
    <xf numFmtId="9" fontId="4" fillId="2" borderId="3" xfId="2" applyFont="1" applyFill="1" applyBorder="1" applyAlignment="1" applyProtection="1">
      <alignment horizontal="center" vertical="center"/>
    </xf>
    <xf numFmtId="165" fontId="5" fillId="0" borderId="3" xfId="1" applyNumberFormat="1" applyFont="1" applyBorder="1" applyAlignment="1" applyProtection="1">
      <alignment horizontal="center" vertical="center" wrapText="1"/>
    </xf>
    <xf numFmtId="165" fontId="5" fillId="2" borderId="3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0" fillId="0" borderId="0" xfId="0" applyNumberFormat="1"/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165" fontId="4" fillId="0" borderId="3" xfId="1" applyNumberFormat="1" applyFont="1" applyBorder="1" applyAlignment="1" applyProtection="1">
      <alignment horizontal="center" vertical="center" wrapText="1"/>
    </xf>
    <xf numFmtId="165" fontId="4" fillId="2" borderId="3" xfId="1" applyNumberFormat="1" applyFont="1" applyFill="1" applyBorder="1" applyAlignment="1" applyProtection="1">
      <alignment horizontal="center" vertical="center" wrapText="1"/>
    </xf>
    <xf numFmtId="166" fontId="4" fillId="0" borderId="3" xfId="0" applyNumberFormat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/>
    </xf>
    <xf numFmtId="9" fontId="4" fillId="0" borderId="3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9" fontId="5" fillId="0" borderId="3" xfId="0" applyNumberFormat="1" applyFont="1" applyBorder="1" applyAlignment="1" applyProtection="1">
      <alignment horizontal="center" vertical="center"/>
    </xf>
    <xf numFmtId="9" fontId="4" fillId="0" borderId="3" xfId="0" applyNumberFormat="1" applyFont="1" applyBorder="1" applyAlignment="1" applyProtection="1">
      <alignment horizontal="center" vertical="center" wrapText="1"/>
    </xf>
    <xf numFmtId="9" fontId="5" fillId="0" borderId="3" xfId="0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 applyProtection="1">
      <alignment horizontal="center" vertical="center" wrapText="1"/>
    </xf>
    <xf numFmtId="10" fontId="5" fillId="0" borderId="3" xfId="0" applyNumberFormat="1" applyFont="1" applyBorder="1" applyAlignment="1" applyProtection="1">
      <alignment horizontal="center" vertical="center" wrapText="1"/>
    </xf>
    <xf numFmtId="165" fontId="4" fillId="4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5" fontId="5" fillId="0" borderId="3" xfId="0" applyNumberFormat="1" applyFont="1" applyBorder="1" applyAlignment="1" applyProtection="1">
      <alignment horizontal="center" vertical="center" wrapText="1"/>
    </xf>
    <xf numFmtId="165" fontId="4" fillId="2" borderId="3" xfId="1" applyNumberFormat="1" applyFont="1" applyFill="1" applyBorder="1" applyAlignment="1" applyProtection="1">
      <alignment horizontal="center" vertical="center"/>
    </xf>
    <xf numFmtId="165" fontId="5" fillId="2" borderId="3" xfId="1" applyNumberFormat="1" applyFont="1" applyFill="1" applyBorder="1" applyAlignment="1" applyProtection="1">
      <alignment horizontal="center" vertical="center"/>
    </xf>
    <xf numFmtId="10" fontId="5" fillId="5" borderId="3" xfId="0" applyNumberFormat="1" applyFont="1" applyFill="1" applyBorder="1" applyAlignment="1" applyProtection="1">
      <alignment horizontal="center" vertical="center" wrapText="1"/>
    </xf>
    <xf numFmtId="10" fontId="5" fillId="2" borderId="3" xfId="2" applyNumberFormat="1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horizontal="center" vertical="center"/>
    </xf>
    <xf numFmtId="10" fontId="5" fillId="0" borderId="3" xfId="0" applyNumberFormat="1" applyFont="1" applyBorder="1" applyAlignment="1" applyProtection="1">
      <alignment horizontal="center" vertical="center"/>
    </xf>
    <xf numFmtId="166" fontId="4" fillId="2" borderId="3" xfId="0" applyNumberFormat="1" applyFont="1" applyFill="1" applyBorder="1" applyAlignment="1" applyProtection="1">
      <alignment horizontal="center" vertical="center"/>
    </xf>
    <xf numFmtId="166" fontId="5" fillId="2" borderId="3" xfId="0" applyNumberFormat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Q118"/>
  <sheetViews>
    <sheetView tabSelected="1" zoomScale="85" zoomScaleNormal="85" workbookViewId="0">
      <pane xSplit="5" ySplit="6" topLeftCell="G7" activePane="bottomRight" state="frozen"/>
      <selection activeCell="A3" sqref="A3"/>
      <selection pane="topRight" activeCell="F3" sqref="F3"/>
      <selection pane="bottomLeft" activeCell="A7" sqref="A7"/>
      <selection pane="bottomRight" activeCell="L11" sqref="L11"/>
    </sheetView>
  </sheetViews>
  <sheetFormatPr defaultRowHeight="15" x14ac:dyDescent="0.25"/>
  <cols>
    <col min="1" max="1" width="3.5703125" bestFit="1" customWidth="1"/>
    <col min="2" max="2" width="14.140625" bestFit="1" customWidth="1"/>
    <col min="3" max="3" width="26.7109375" bestFit="1" customWidth="1"/>
    <col min="4" max="4" width="25.7109375" bestFit="1" customWidth="1"/>
    <col min="5" max="5" width="15.140625" customWidth="1"/>
    <col min="6" max="6" width="21.140625" customWidth="1"/>
    <col min="7" max="7" width="14" customWidth="1"/>
    <col min="8" max="8" width="16" customWidth="1"/>
    <col min="9" max="9" width="23" customWidth="1"/>
    <col min="10" max="10" width="9.85546875" customWidth="1"/>
    <col min="11" max="11" width="10.28515625" customWidth="1"/>
    <col min="12" max="12" width="11" customWidth="1"/>
    <col min="13" max="13" width="9.85546875" customWidth="1"/>
    <col min="14" max="14" width="9.42578125" customWidth="1"/>
    <col min="15" max="16" width="10.28515625" customWidth="1"/>
    <col min="17" max="17" width="10.42578125" style="4" customWidth="1"/>
    <col min="18" max="18" width="9.85546875" customWidth="1"/>
    <col min="19" max="19" width="10.28515625" customWidth="1"/>
    <col min="20" max="20" width="15.140625" bestFit="1" customWidth="1"/>
    <col min="21" max="21" width="25.140625" bestFit="1" customWidth="1"/>
    <col min="22" max="23" width="11" customWidth="1"/>
    <col min="24" max="24" width="10.7109375" customWidth="1"/>
    <col min="25" max="25" width="11.28515625" customWidth="1"/>
    <col min="26" max="26" width="6.85546875" customWidth="1"/>
    <col min="27" max="27" width="11.28515625" customWidth="1"/>
    <col min="28" max="28" width="11.42578125" customWidth="1"/>
    <col min="29" max="29" width="10.85546875" customWidth="1"/>
    <col min="30" max="30" width="10.7109375" customWidth="1"/>
    <col min="31" max="31" width="11.28515625" customWidth="1"/>
    <col min="32" max="33" width="7.5703125" bestFit="1" customWidth="1"/>
    <col min="34" max="34" width="10.7109375" customWidth="1"/>
    <col min="35" max="35" width="12.42578125" customWidth="1"/>
    <col min="36" max="36" width="10.7109375" customWidth="1"/>
    <col min="37" max="37" width="11.28515625" customWidth="1"/>
    <col min="38" max="38" width="6.85546875" customWidth="1"/>
    <col min="39" max="39" width="11.140625" customWidth="1"/>
  </cols>
  <sheetData>
    <row r="1" spans="1:39" hidden="1" x14ac:dyDescent="0.25">
      <c r="J1" s="1">
        <v>90</v>
      </c>
      <c r="K1" s="2">
        <v>65</v>
      </c>
      <c r="L1" s="3">
        <v>35</v>
      </c>
      <c r="M1" s="3">
        <v>10</v>
      </c>
    </row>
    <row r="2" spans="1:39" hidden="1" x14ac:dyDescent="0.25"/>
    <row r="3" spans="1:39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 spans="1:39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 spans="1:39" ht="51" customHeight="1" x14ac:dyDescent="0.25">
      <c r="A5" s="47" t="s">
        <v>0</v>
      </c>
      <c r="B5" s="47" t="s">
        <v>1</v>
      </c>
      <c r="C5" s="47" t="s">
        <v>2</v>
      </c>
      <c r="D5" s="47" t="s">
        <v>3</v>
      </c>
      <c r="E5" s="49" t="s">
        <v>4</v>
      </c>
      <c r="F5" s="50"/>
      <c r="G5" s="47" t="s">
        <v>5</v>
      </c>
      <c r="H5" s="59" t="s">
        <v>6</v>
      </c>
      <c r="I5" s="47" t="s">
        <v>7</v>
      </c>
      <c r="J5" s="53" t="s">
        <v>8</v>
      </c>
      <c r="K5" s="54"/>
      <c r="L5" s="54"/>
      <c r="M5" s="54"/>
      <c r="N5" s="55"/>
      <c r="O5" s="56" t="s">
        <v>9</v>
      </c>
      <c r="P5" s="57"/>
      <c r="Q5" s="57"/>
      <c r="R5" s="57"/>
      <c r="S5" s="58"/>
      <c r="T5" s="59" t="s">
        <v>53</v>
      </c>
      <c r="U5" s="47" t="s">
        <v>10</v>
      </c>
      <c r="V5" s="53" t="s">
        <v>11</v>
      </c>
      <c r="W5" s="54"/>
      <c r="X5" s="54"/>
      <c r="Y5" s="54"/>
      <c r="Z5" s="54"/>
      <c r="AA5" s="55"/>
      <c r="AB5" s="56" t="s">
        <v>12</v>
      </c>
      <c r="AC5" s="57"/>
      <c r="AD5" s="57"/>
      <c r="AE5" s="57"/>
      <c r="AF5" s="57"/>
      <c r="AG5" s="58"/>
      <c r="AH5" s="53" t="s">
        <v>13</v>
      </c>
      <c r="AI5" s="54"/>
      <c r="AJ5" s="54"/>
      <c r="AK5" s="54"/>
      <c r="AL5" s="54"/>
      <c r="AM5" s="55"/>
    </row>
    <row r="6" spans="1:39" ht="51" x14ac:dyDescent="0.25">
      <c r="A6" s="48"/>
      <c r="B6" s="48"/>
      <c r="C6" s="48"/>
      <c r="D6" s="48"/>
      <c r="E6" s="51"/>
      <c r="F6" s="52"/>
      <c r="G6" s="48"/>
      <c r="H6" s="60"/>
      <c r="I6" s="48"/>
      <c r="J6" s="14" t="s">
        <v>14</v>
      </c>
      <c r="K6" s="14" t="s">
        <v>15</v>
      </c>
      <c r="L6" s="14" t="s">
        <v>16</v>
      </c>
      <c r="M6" s="14" t="s">
        <v>17</v>
      </c>
      <c r="N6" s="14" t="s">
        <v>18</v>
      </c>
      <c r="O6" s="15" t="s">
        <v>14</v>
      </c>
      <c r="P6" s="15" t="s">
        <v>15</v>
      </c>
      <c r="Q6" s="15" t="s">
        <v>16</v>
      </c>
      <c r="R6" s="15" t="s">
        <v>17</v>
      </c>
      <c r="S6" s="15" t="s">
        <v>18</v>
      </c>
      <c r="T6" s="60"/>
      <c r="U6" s="48"/>
      <c r="V6" s="14" t="s">
        <v>19</v>
      </c>
      <c r="W6" s="14" t="s">
        <v>20</v>
      </c>
      <c r="X6" s="14" t="s">
        <v>21</v>
      </c>
      <c r="Y6" s="14" t="s">
        <v>22</v>
      </c>
      <c r="Z6" s="14" t="s">
        <v>23</v>
      </c>
      <c r="AA6" s="14" t="s">
        <v>24</v>
      </c>
      <c r="AB6" s="15" t="s">
        <v>19</v>
      </c>
      <c r="AC6" s="15" t="s">
        <v>20</v>
      </c>
      <c r="AD6" s="15" t="s">
        <v>21</v>
      </c>
      <c r="AE6" s="15" t="s">
        <v>22</v>
      </c>
      <c r="AF6" s="15" t="s">
        <v>23</v>
      </c>
      <c r="AG6" s="15" t="s">
        <v>25</v>
      </c>
      <c r="AH6" s="14" t="s">
        <v>19</v>
      </c>
      <c r="AI6" s="14" t="s">
        <v>20</v>
      </c>
      <c r="AJ6" s="14" t="s">
        <v>21</v>
      </c>
      <c r="AK6" s="14" t="s">
        <v>22</v>
      </c>
      <c r="AL6" s="14" t="s">
        <v>23</v>
      </c>
      <c r="AM6" s="14" t="s">
        <v>59</v>
      </c>
    </row>
    <row r="7" spans="1:39" ht="25.5" hidden="1" x14ac:dyDescent="0.25">
      <c r="A7" s="15">
        <v>1</v>
      </c>
      <c r="B7" s="15" t="s">
        <v>26</v>
      </c>
      <c r="C7" s="16" t="s">
        <v>61</v>
      </c>
      <c r="D7" s="15" t="s">
        <v>27</v>
      </c>
      <c r="E7" s="17" t="s">
        <v>54</v>
      </c>
      <c r="F7" s="17" t="s">
        <v>28</v>
      </c>
      <c r="G7" s="18">
        <v>287</v>
      </c>
      <c r="H7" s="19">
        <v>99</v>
      </c>
      <c r="I7" s="20">
        <f t="shared" ref="I7:I36" si="0">IFERROR(H7/G7,0)</f>
        <v>0.34494773519163763</v>
      </c>
      <c r="J7" s="21">
        <v>83</v>
      </c>
      <c r="K7" s="21">
        <v>5</v>
      </c>
      <c r="L7" s="21">
        <v>4</v>
      </c>
      <c r="M7" s="21">
        <v>0</v>
      </c>
      <c r="N7" s="21">
        <v>0</v>
      </c>
      <c r="O7" s="22">
        <f t="shared" ref="O7:O38" si="1">IFERROR(J7/$H7,0)</f>
        <v>0.83838383838383834</v>
      </c>
      <c r="P7" s="22">
        <f t="shared" ref="P7:P38" si="2">IFERROR(K7/$H7,0)</f>
        <v>5.0505050505050504E-2</v>
      </c>
      <c r="Q7" s="22">
        <f t="shared" ref="Q7:Q38" si="3">IFERROR(L7/$H7,0)</f>
        <v>4.0404040404040407E-2</v>
      </c>
      <c r="R7" s="22">
        <f t="shared" ref="R7:R38" si="4">IFERROR(M7/$H7,0)</f>
        <v>0</v>
      </c>
      <c r="S7" s="22">
        <f t="shared" ref="S7:S38" si="5">IFERROR(N7/$H7,0)</f>
        <v>0</v>
      </c>
      <c r="T7" s="6">
        <f t="shared" ref="T7:T38" si="6">IFERROR(SUMPRODUCT(J7:M7,$J$1:$M$1)/(SUM(J7:M7)*100),0)</f>
        <v>0.86250000000000004</v>
      </c>
      <c r="U7" s="15" t="str">
        <f t="shared" ref="U7:U70" si="7">IF(T7=0,"Non valutato",IF(T7&gt;=0.75,"Molto soddisfatto",IF(AND(T7&gt;0.5,T7&lt;0.75),"Soddisfatto",IF(AND(T7&gt;=0.25,T7&lt;=0.5),"Parzialmente soddisfatto","Insoddisfatto"))))</f>
        <v>Molto soddisfatto</v>
      </c>
      <c r="V7" s="21">
        <v>0</v>
      </c>
      <c r="W7" s="21"/>
      <c r="X7" s="21"/>
      <c r="Y7" s="21"/>
      <c r="Z7" s="21"/>
      <c r="AA7" s="21">
        <f t="shared" ref="AA7:AA38" si="8">SUM(V7:Z7)</f>
        <v>0</v>
      </c>
      <c r="AB7" s="22">
        <f t="shared" ref="AB7:AB38" si="9">IFERROR(V7/SUM($V7:$Z7),0)</f>
        <v>0</v>
      </c>
      <c r="AC7" s="22">
        <f t="shared" ref="AC7:AC38" si="10">IFERROR(W7/SUM($V7:$Z7),0)</f>
        <v>0</v>
      </c>
      <c r="AD7" s="22">
        <f t="shared" ref="AD7:AD38" si="11">IFERROR(X7/SUM($V7:$Z7),0)</f>
        <v>0</v>
      </c>
      <c r="AE7" s="22">
        <f t="shared" ref="AE7:AE38" si="12">IFERROR(Y7/SUM($V7:$Z7),0)</f>
        <v>0</v>
      </c>
      <c r="AF7" s="22">
        <f t="shared" ref="AF7:AF38" si="13">IFERROR(Z7/SUM($V7:$Z7),0)</f>
        <v>0</v>
      </c>
      <c r="AG7" s="22">
        <f t="shared" ref="AG7:AG38" si="14">MAX(AB7:AF7)</f>
        <v>0</v>
      </c>
      <c r="AH7" s="45">
        <f t="shared" ref="AH7:AH38" si="15">IFERROR(V7/$H7,0)</f>
        <v>0</v>
      </c>
      <c r="AI7" s="45">
        <f t="shared" ref="AI7:AI38" si="16">IFERROR(W7/$H7,0)</f>
        <v>0</v>
      </c>
      <c r="AJ7" s="45">
        <f t="shared" ref="AJ7:AJ38" si="17">IFERROR(X7/$H7,0)</f>
        <v>0</v>
      </c>
      <c r="AK7" s="45">
        <f t="shared" ref="AK7:AK38" si="18">IFERROR(Y7/$H7,0)</f>
        <v>0</v>
      </c>
      <c r="AL7" s="45">
        <f t="shared" ref="AL7:AL38" si="19">IFERROR(Z7/$H7,0)</f>
        <v>0</v>
      </c>
      <c r="AM7" s="45">
        <f t="shared" ref="AM7:AM38" si="20">IFERROR(AA7/H7,0)</f>
        <v>0</v>
      </c>
    </row>
    <row r="8" spans="1:39" ht="25.5" hidden="1" x14ac:dyDescent="0.25">
      <c r="A8" s="15">
        <v>2</v>
      </c>
      <c r="B8" s="15" t="s">
        <v>26</v>
      </c>
      <c r="C8" s="16" t="s">
        <v>61</v>
      </c>
      <c r="D8" s="15" t="s">
        <v>27</v>
      </c>
      <c r="E8" s="17" t="s">
        <v>55</v>
      </c>
      <c r="F8" s="17" t="s">
        <v>29</v>
      </c>
      <c r="G8" s="18">
        <v>455</v>
      </c>
      <c r="H8" s="19">
        <v>150</v>
      </c>
      <c r="I8" s="20">
        <f t="shared" si="0"/>
        <v>0.32967032967032966</v>
      </c>
      <c r="J8" s="21">
        <v>132</v>
      </c>
      <c r="K8" s="21">
        <v>8</v>
      </c>
      <c r="L8" s="21">
        <v>6</v>
      </c>
      <c r="M8" s="21">
        <v>0</v>
      </c>
      <c r="N8" s="21">
        <v>0</v>
      </c>
      <c r="O8" s="22">
        <f t="shared" si="1"/>
        <v>0.88</v>
      </c>
      <c r="P8" s="22">
        <f t="shared" si="2"/>
        <v>5.3333333333333337E-2</v>
      </c>
      <c r="Q8" s="22">
        <f t="shared" si="3"/>
        <v>0.04</v>
      </c>
      <c r="R8" s="22">
        <f t="shared" si="4"/>
        <v>0</v>
      </c>
      <c r="S8" s="22">
        <f t="shared" si="5"/>
        <v>0</v>
      </c>
      <c r="T8" s="6">
        <f t="shared" si="6"/>
        <v>0.86369863013698633</v>
      </c>
      <c r="U8" s="15" t="str">
        <f t="shared" si="7"/>
        <v>Molto soddisfatto</v>
      </c>
      <c r="V8" s="21"/>
      <c r="W8" s="21"/>
      <c r="X8" s="21"/>
      <c r="Y8" s="21"/>
      <c r="Z8" s="21"/>
      <c r="AA8" s="21">
        <f t="shared" si="8"/>
        <v>0</v>
      </c>
      <c r="AB8" s="22">
        <f t="shared" si="9"/>
        <v>0</v>
      </c>
      <c r="AC8" s="22">
        <f t="shared" si="10"/>
        <v>0</v>
      </c>
      <c r="AD8" s="22">
        <f t="shared" si="11"/>
        <v>0</v>
      </c>
      <c r="AE8" s="22">
        <f t="shared" si="12"/>
        <v>0</v>
      </c>
      <c r="AF8" s="22">
        <f t="shared" si="13"/>
        <v>0</v>
      </c>
      <c r="AG8" s="22">
        <f t="shared" si="14"/>
        <v>0</v>
      </c>
      <c r="AH8" s="45">
        <f t="shared" si="15"/>
        <v>0</v>
      </c>
      <c r="AI8" s="45">
        <f t="shared" si="16"/>
        <v>0</v>
      </c>
      <c r="AJ8" s="45">
        <f t="shared" si="17"/>
        <v>0</v>
      </c>
      <c r="AK8" s="45">
        <f t="shared" si="18"/>
        <v>0</v>
      </c>
      <c r="AL8" s="45">
        <f t="shared" si="19"/>
        <v>0</v>
      </c>
      <c r="AM8" s="45">
        <f t="shared" si="20"/>
        <v>0</v>
      </c>
    </row>
    <row r="9" spans="1:39" ht="25.5" hidden="1" x14ac:dyDescent="0.25">
      <c r="A9" s="15">
        <v>3</v>
      </c>
      <c r="B9" s="15" t="s">
        <v>26</v>
      </c>
      <c r="C9" s="16" t="s">
        <v>61</v>
      </c>
      <c r="D9" s="15" t="s">
        <v>27</v>
      </c>
      <c r="E9" s="17" t="s">
        <v>56</v>
      </c>
      <c r="F9" s="17" t="s">
        <v>30</v>
      </c>
      <c r="G9" s="18">
        <v>236</v>
      </c>
      <c r="H9" s="19">
        <v>89</v>
      </c>
      <c r="I9" s="20">
        <f t="shared" si="0"/>
        <v>0.3771186440677966</v>
      </c>
      <c r="J9" s="21">
        <v>85</v>
      </c>
      <c r="K9" s="21">
        <v>4</v>
      </c>
      <c r="L9" s="21">
        <v>2</v>
      </c>
      <c r="M9" s="21">
        <v>0</v>
      </c>
      <c r="N9" s="21">
        <v>0</v>
      </c>
      <c r="O9" s="22">
        <f t="shared" si="1"/>
        <v>0.9550561797752809</v>
      </c>
      <c r="P9" s="22">
        <f t="shared" si="2"/>
        <v>4.49438202247191E-2</v>
      </c>
      <c r="Q9" s="22">
        <f t="shared" si="3"/>
        <v>2.247191011235955E-2</v>
      </c>
      <c r="R9" s="22">
        <f t="shared" si="4"/>
        <v>0</v>
      </c>
      <c r="S9" s="22">
        <f t="shared" si="5"/>
        <v>0</v>
      </c>
      <c r="T9" s="6">
        <f t="shared" si="6"/>
        <v>0.87692307692307692</v>
      </c>
      <c r="U9" s="15" t="str">
        <f t="shared" si="7"/>
        <v>Molto soddisfatto</v>
      </c>
      <c r="V9" s="21"/>
      <c r="W9" s="21"/>
      <c r="X9" s="21"/>
      <c r="Y9" s="21"/>
      <c r="Z9" s="21"/>
      <c r="AA9" s="21">
        <f t="shared" si="8"/>
        <v>0</v>
      </c>
      <c r="AB9" s="22">
        <f t="shared" si="9"/>
        <v>0</v>
      </c>
      <c r="AC9" s="22">
        <f t="shared" si="10"/>
        <v>0</v>
      </c>
      <c r="AD9" s="22">
        <f t="shared" si="11"/>
        <v>0</v>
      </c>
      <c r="AE9" s="22">
        <f t="shared" si="12"/>
        <v>0</v>
      </c>
      <c r="AF9" s="22">
        <f t="shared" si="13"/>
        <v>0</v>
      </c>
      <c r="AG9" s="22">
        <f t="shared" si="14"/>
        <v>0</v>
      </c>
      <c r="AH9" s="45">
        <f t="shared" si="15"/>
        <v>0</v>
      </c>
      <c r="AI9" s="45">
        <f t="shared" si="16"/>
        <v>0</v>
      </c>
      <c r="AJ9" s="45">
        <f t="shared" si="17"/>
        <v>0</v>
      </c>
      <c r="AK9" s="45">
        <f t="shared" si="18"/>
        <v>0</v>
      </c>
      <c r="AL9" s="45">
        <f t="shared" si="19"/>
        <v>0</v>
      </c>
      <c r="AM9" s="45">
        <f t="shared" si="20"/>
        <v>0</v>
      </c>
    </row>
    <row r="10" spans="1:39" ht="25.5" hidden="1" x14ac:dyDescent="0.25">
      <c r="A10" s="15">
        <v>4</v>
      </c>
      <c r="B10" s="15" t="s">
        <v>26</v>
      </c>
      <c r="C10" s="16" t="s">
        <v>61</v>
      </c>
      <c r="D10" s="15" t="s">
        <v>27</v>
      </c>
      <c r="E10" s="17" t="s">
        <v>57</v>
      </c>
      <c r="F10" s="17" t="s">
        <v>31</v>
      </c>
      <c r="G10" s="18">
        <v>411</v>
      </c>
      <c r="H10" s="19">
        <v>140</v>
      </c>
      <c r="I10" s="20">
        <f t="shared" si="0"/>
        <v>0.34063260340632601</v>
      </c>
      <c r="J10" s="21">
        <v>130</v>
      </c>
      <c r="K10" s="21">
        <v>7</v>
      </c>
      <c r="L10" s="21">
        <v>6</v>
      </c>
      <c r="M10" s="21">
        <v>0</v>
      </c>
      <c r="N10" s="21">
        <v>0</v>
      </c>
      <c r="O10" s="22">
        <f t="shared" si="1"/>
        <v>0.9285714285714286</v>
      </c>
      <c r="P10" s="22">
        <f t="shared" si="2"/>
        <v>0.05</v>
      </c>
      <c r="Q10" s="22">
        <f t="shared" si="3"/>
        <v>4.2857142857142858E-2</v>
      </c>
      <c r="R10" s="22">
        <f t="shared" si="4"/>
        <v>0</v>
      </c>
      <c r="S10" s="22">
        <f t="shared" si="5"/>
        <v>0</v>
      </c>
      <c r="T10" s="6">
        <f t="shared" si="6"/>
        <v>0.86468531468531473</v>
      </c>
      <c r="U10" s="15" t="str">
        <f t="shared" si="7"/>
        <v>Molto soddisfatto</v>
      </c>
      <c r="V10" s="21"/>
      <c r="W10" s="21"/>
      <c r="X10" s="21"/>
      <c r="Y10" s="21"/>
      <c r="Z10" s="21"/>
      <c r="AA10" s="21">
        <f t="shared" si="8"/>
        <v>0</v>
      </c>
      <c r="AB10" s="22">
        <f t="shared" si="9"/>
        <v>0</v>
      </c>
      <c r="AC10" s="22">
        <f t="shared" si="10"/>
        <v>0</v>
      </c>
      <c r="AD10" s="22">
        <f t="shared" si="11"/>
        <v>0</v>
      </c>
      <c r="AE10" s="22">
        <f t="shared" si="12"/>
        <v>0</v>
      </c>
      <c r="AF10" s="22">
        <f t="shared" si="13"/>
        <v>0</v>
      </c>
      <c r="AG10" s="22">
        <f t="shared" si="14"/>
        <v>0</v>
      </c>
      <c r="AH10" s="45">
        <f t="shared" si="15"/>
        <v>0</v>
      </c>
      <c r="AI10" s="45">
        <f t="shared" si="16"/>
        <v>0</v>
      </c>
      <c r="AJ10" s="45">
        <f t="shared" si="17"/>
        <v>0</v>
      </c>
      <c r="AK10" s="45">
        <f t="shared" si="18"/>
        <v>0</v>
      </c>
      <c r="AL10" s="45">
        <f t="shared" si="19"/>
        <v>0</v>
      </c>
      <c r="AM10" s="45">
        <f t="shared" si="20"/>
        <v>0</v>
      </c>
    </row>
    <row r="11" spans="1:39" ht="25.5" x14ac:dyDescent="0.25">
      <c r="A11" s="15">
        <v>5</v>
      </c>
      <c r="B11" s="23" t="s">
        <v>26</v>
      </c>
      <c r="C11" s="24" t="s">
        <v>61</v>
      </c>
      <c r="D11" s="23" t="s">
        <v>27</v>
      </c>
      <c r="E11" s="25" t="s">
        <v>58</v>
      </c>
      <c r="F11" s="25" t="s">
        <v>32</v>
      </c>
      <c r="G11" s="7">
        <f>IFERROR(SUM(G7:G10),0)</f>
        <v>1389</v>
      </c>
      <c r="H11" s="8">
        <f>IFERROR(SUM(H7:H10),0)</f>
        <v>478</v>
      </c>
      <c r="I11" s="26">
        <f t="shared" si="0"/>
        <v>0.34413246940244779</v>
      </c>
      <c r="J11" s="39">
        <f>SUM(J7:J10)</f>
        <v>430</v>
      </c>
      <c r="K11" s="39">
        <f>SUM(K7:K10)</f>
        <v>24</v>
      </c>
      <c r="L11" s="39">
        <f>SUM(L7:L10)</f>
        <v>18</v>
      </c>
      <c r="M11" s="39">
        <f>SUM(M7:M10)</f>
        <v>0</v>
      </c>
      <c r="N11" s="39">
        <f>SUM(N7:N10)</f>
        <v>0</v>
      </c>
      <c r="O11" s="28">
        <f t="shared" si="1"/>
        <v>0.89958158995815896</v>
      </c>
      <c r="P11" s="28">
        <f t="shared" si="2"/>
        <v>5.0209205020920501E-2</v>
      </c>
      <c r="Q11" s="28">
        <f t="shared" si="3"/>
        <v>3.7656903765690378E-2</v>
      </c>
      <c r="R11" s="28">
        <f t="shared" si="4"/>
        <v>0</v>
      </c>
      <c r="S11" s="28">
        <f t="shared" si="5"/>
        <v>0</v>
      </c>
      <c r="T11" s="41">
        <f t="shared" si="6"/>
        <v>0.86631355932203391</v>
      </c>
      <c r="U11" s="23" t="str">
        <f t="shared" si="7"/>
        <v>Molto soddisfatto</v>
      </c>
      <c r="V11" s="27">
        <f>SUM(V7:V10)</f>
        <v>0</v>
      </c>
      <c r="W11" s="27">
        <f>SUM(W7:W10)</f>
        <v>0</v>
      </c>
      <c r="X11" s="27">
        <f>SUM(X7:X10)</f>
        <v>0</v>
      </c>
      <c r="Y11" s="27">
        <f>SUM(Y7:Y10)</f>
        <v>0</v>
      </c>
      <c r="Z11" s="27">
        <f>SUM(Z7:Z10)</f>
        <v>0</v>
      </c>
      <c r="AA11" s="21">
        <f t="shared" si="8"/>
        <v>0</v>
      </c>
      <c r="AB11" s="28">
        <f t="shared" si="9"/>
        <v>0</v>
      </c>
      <c r="AC11" s="28">
        <f t="shared" si="10"/>
        <v>0</v>
      </c>
      <c r="AD11" s="28">
        <f t="shared" si="11"/>
        <v>0</v>
      </c>
      <c r="AE11" s="28">
        <f t="shared" si="12"/>
        <v>0</v>
      </c>
      <c r="AF11" s="28">
        <f t="shared" si="13"/>
        <v>0</v>
      </c>
      <c r="AG11" s="28">
        <f t="shared" si="14"/>
        <v>0</v>
      </c>
      <c r="AH11" s="46">
        <f t="shared" si="15"/>
        <v>0</v>
      </c>
      <c r="AI11" s="46">
        <f t="shared" si="16"/>
        <v>0</v>
      </c>
      <c r="AJ11" s="46">
        <f t="shared" si="17"/>
        <v>0</v>
      </c>
      <c r="AK11" s="46">
        <f t="shared" si="18"/>
        <v>0</v>
      </c>
      <c r="AL11" s="46">
        <f t="shared" si="19"/>
        <v>0</v>
      </c>
      <c r="AM11" s="46">
        <f t="shared" si="20"/>
        <v>0</v>
      </c>
    </row>
    <row r="12" spans="1:39" ht="25.5" hidden="1" x14ac:dyDescent="0.25">
      <c r="A12" s="15">
        <v>6</v>
      </c>
      <c r="B12" s="15" t="s">
        <v>26</v>
      </c>
      <c r="C12" s="16" t="s">
        <v>61</v>
      </c>
      <c r="D12" s="15" t="s">
        <v>33</v>
      </c>
      <c r="E12" s="17" t="s">
        <v>54</v>
      </c>
      <c r="F12" s="17" t="s">
        <v>28</v>
      </c>
      <c r="G12" s="18">
        <v>162159</v>
      </c>
      <c r="H12" s="19">
        <v>45627</v>
      </c>
      <c r="I12" s="20">
        <f t="shared" si="0"/>
        <v>0.2813719867537417</v>
      </c>
      <c r="J12" s="38">
        <v>42903</v>
      </c>
      <c r="K12" s="38">
        <v>2597</v>
      </c>
      <c r="L12" s="21">
        <v>0</v>
      </c>
      <c r="M12" s="21"/>
      <c r="N12" s="21"/>
      <c r="O12" s="22">
        <f t="shared" si="1"/>
        <v>0.94029850746268662</v>
      </c>
      <c r="P12" s="22">
        <f t="shared" si="2"/>
        <v>5.6918052907269819E-2</v>
      </c>
      <c r="Q12" s="22">
        <f t="shared" si="3"/>
        <v>0</v>
      </c>
      <c r="R12" s="22">
        <f t="shared" si="4"/>
        <v>0</v>
      </c>
      <c r="S12" s="22">
        <f t="shared" si="5"/>
        <v>0</v>
      </c>
      <c r="T12" s="6">
        <f t="shared" si="6"/>
        <v>0.88573076923076921</v>
      </c>
      <c r="U12" s="15" t="str">
        <f t="shared" si="7"/>
        <v>Molto soddisfatto</v>
      </c>
      <c r="V12" s="21"/>
      <c r="W12" s="21"/>
      <c r="X12" s="21"/>
      <c r="Y12" s="21"/>
      <c r="Z12" s="21"/>
      <c r="AA12" s="21">
        <f t="shared" si="8"/>
        <v>0</v>
      </c>
      <c r="AB12" s="22">
        <f t="shared" si="9"/>
        <v>0</v>
      </c>
      <c r="AC12" s="22">
        <f t="shared" si="10"/>
        <v>0</v>
      </c>
      <c r="AD12" s="22">
        <f t="shared" si="11"/>
        <v>0</v>
      </c>
      <c r="AE12" s="22">
        <f t="shared" si="12"/>
        <v>0</v>
      </c>
      <c r="AF12" s="22">
        <f t="shared" si="13"/>
        <v>0</v>
      </c>
      <c r="AG12" s="22">
        <f t="shared" si="14"/>
        <v>0</v>
      </c>
      <c r="AH12" s="45">
        <f t="shared" si="15"/>
        <v>0</v>
      </c>
      <c r="AI12" s="45">
        <f t="shared" si="16"/>
        <v>0</v>
      </c>
      <c r="AJ12" s="45">
        <f t="shared" si="17"/>
        <v>0</v>
      </c>
      <c r="AK12" s="45">
        <f t="shared" si="18"/>
        <v>0</v>
      </c>
      <c r="AL12" s="45">
        <f t="shared" si="19"/>
        <v>0</v>
      </c>
      <c r="AM12" s="45">
        <f t="shared" si="20"/>
        <v>0</v>
      </c>
    </row>
    <row r="13" spans="1:39" ht="25.5" hidden="1" x14ac:dyDescent="0.25">
      <c r="A13" s="15">
        <v>7</v>
      </c>
      <c r="B13" s="15" t="s">
        <v>26</v>
      </c>
      <c r="C13" s="16" t="s">
        <v>61</v>
      </c>
      <c r="D13" s="15" t="s">
        <v>33</v>
      </c>
      <c r="E13" s="17" t="s">
        <v>55</v>
      </c>
      <c r="F13" s="17" t="s">
        <v>29</v>
      </c>
      <c r="G13" s="18">
        <v>735510</v>
      </c>
      <c r="H13" s="19">
        <v>133078</v>
      </c>
      <c r="I13" s="20">
        <f t="shared" si="0"/>
        <v>0.18093295808350668</v>
      </c>
      <c r="J13" s="38">
        <v>122112</v>
      </c>
      <c r="K13" s="38">
        <v>10009</v>
      </c>
      <c r="L13" s="21">
        <v>0</v>
      </c>
      <c r="M13" s="21"/>
      <c r="N13" s="21"/>
      <c r="O13" s="22">
        <f t="shared" si="1"/>
        <v>0.9175971986353868</v>
      </c>
      <c r="P13" s="22">
        <f t="shared" si="2"/>
        <v>7.5211530080103395E-2</v>
      </c>
      <c r="Q13" s="22">
        <f t="shared" si="3"/>
        <v>0</v>
      </c>
      <c r="R13" s="22">
        <f t="shared" si="4"/>
        <v>0</v>
      </c>
      <c r="S13" s="22">
        <f t="shared" si="5"/>
        <v>0</v>
      </c>
      <c r="T13" s="6">
        <f t="shared" si="6"/>
        <v>0.8810609214280849</v>
      </c>
      <c r="U13" s="15" t="str">
        <f t="shared" si="7"/>
        <v>Molto soddisfatto</v>
      </c>
      <c r="V13" s="21"/>
      <c r="W13" s="21"/>
      <c r="X13" s="21"/>
      <c r="Y13" s="21"/>
      <c r="Z13" s="21"/>
      <c r="AA13" s="21">
        <f t="shared" si="8"/>
        <v>0</v>
      </c>
      <c r="AB13" s="22">
        <f t="shared" si="9"/>
        <v>0</v>
      </c>
      <c r="AC13" s="22">
        <f t="shared" si="10"/>
        <v>0</v>
      </c>
      <c r="AD13" s="22">
        <f t="shared" si="11"/>
        <v>0</v>
      </c>
      <c r="AE13" s="22">
        <f t="shared" si="12"/>
        <v>0</v>
      </c>
      <c r="AF13" s="22">
        <f t="shared" si="13"/>
        <v>0</v>
      </c>
      <c r="AG13" s="22">
        <f t="shared" si="14"/>
        <v>0</v>
      </c>
      <c r="AH13" s="45">
        <f t="shared" si="15"/>
        <v>0</v>
      </c>
      <c r="AI13" s="45">
        <f t="shared" si="16"/>
        <v>0</v>
      </c>
      <c r="AJ13" s="45">
        <f t="shared" si="17"/>
        <v>0</v>
      </c>
      <c r="AK13" s="45">
        <f t="shared" si="18"/>
        <v>0</v>
      </c>
      <c r="AL13" s="45">
        <f t="shared" si="19"/>
        <v>0</v>
      </c>
      <c r="AM13" s="45">
        <f t="shared" si="20"/>
        <v>0</v>
      </c>
    </row>
    <row r="14" spans="1:39" ht="25.5" hidden="1" x14ac:dyDescent="0.25">
      <c r="A14" s="15">
        <v>8</v>
      </c>
      <c r="B14" s="15" t="s">
        <v>26</v>
      </c>
      <c r="C14" s="16" t="s">
        <v>61</v>
      </c>
      <c r="D14" s="15" t="s">
        <v>33</v>
      </c>
      <c r="E14" s="17" t="s">
        <v>56</v>
      </c>
      <c r="F14" s="17" t="s">
        <v>30</v>
      </c>
      <c r="G14" s="18">
        <v>285630</v>
      </c>
      <c r="H14" s="19">
        <v>143151</v>
      </c>
      <c r="I14" s="20">
        <f t="shared" si="0"/>
        <v>0.50117634702237157</v>
      </c>
      <c r="J14" s="38">
        <v>134132</v>
      </c>
      <c r="K14" s="38">
        <v>9019</v>
      </c>
      <c r="L14" s="21">
        <v>0</v>
      </c>
      <c r="M14" s="21"/>
      <c r="N14" s="21"/>
      <c r="O14" s="22">
        <f t="shared" si="1"/>
        <v>0.93699659799791823</v>
      </c>
      <c r="P14" s="22">
        <f t="shared" si="2"/>
        <v>6.3003402002081724E-2</v>
      </c>
      <c r="Q14" s="22">
        <f t="shared" si="3"/>
        <v>0</v>
      </c>
      <c r="R14" s="22">
        <f t="shared" si="4"/>
        <v>0</v>
      </c>
      <c r="S14" s="22">
        <f t="shared" si="5"/>
        <v>0</v>
      </c>
      <c r="T14" s="6">
        <f t="shared" si="6"/>
        <v>0.88424914949947953</v>
      </c>
      <c r="U14" s="15" t="str">
        <f t="shared" si="7"/>
        <v>Molto soddisfatto</v>
      </c>
      <c r="V14" s="21"/>
      <c r="W14" s="21"/>
      <c r="X14" s="21"/>
      <c r="Y14" s="21"/>
      <c r="Z14" s="21"/>
      <c r="AA14" s="21">
        <f t="shared" si="8"/>
        <v>0</v>
      </c>
      <c r="AB14" s="22">
        <f t="shared" si="9"/>
        <v>0</v>
      </c>
      <c r="AC14" s="22">
        <f t="shared" si="10"/>
        <v>0</v>
      </c>
      <c r="AD14" s="22">
        <f t="shared" si="11"/>
        <v>0</v>
      </c>
      <c r="AE14" s="22">
        <f t="shared" si="12"/>
        <v>0</v>
      </c>
      <c r="AF14" s="22">
        <f t="shared" si="13"/>
        <v>0</v>
      </c>
      <c r="AG14" s="22">
        <f t="shared" si="14"/>
        <v>0</v>
      </c>
      <c r="AH14" s="45">
        <f t="shared" si="15"/>
        <v>0</v>
      </c>
      <c r="AI14" s="45">
        <f t="shared" si="16"/>
        <v>0</v>
      </c>
      <c r="AJ14" s="45">
        <f t="shared" si="17"/>
        <v>0</v>
      </c>
      <c r="AK14" s="45">
        <f t="shared" si="18"/>
        <v>0</v>
      </c>
      <c r="AL14" s="45">
        <f t="shared" si="19"/>
        <v>0</v>
      </c>
      <c r="AM14" s="45">
        <f t="shared" si="20"/>
        <v>0</v>
      </c>
    </row>
    <row r="15" spans="1:39" ht="25.5" hidden="1" x14ac:dyDescent="0.25">
      <c r="A15" s="15">
        <v>9</v>
      </c>
      <c r="B15" s="15" t="s">
        <v>26</v>
      </c>
      <c r="C15" s="16" t="s">
        <v>61</v>
      </c>
      <c r="D15" s="15" t="s">
        <v>33</v>
      </c>
      <c r="E15" s="17" t="s">
        <v>57</v>
      </c>
      <c r="F15" s="17" t="s">
        <v>31</v>
      </c>
      <c r="G15" s="18">
        <v>101130</v>
      </c>
      <c r="H15" s="19">
        <v>44354</v>
      </c>
      <c r="I15" s="20">
        <f t="shared" si="0"/>
        <v>0.43858400079106102</v>
      </c>
      <c r="J15" s="38">
        <v>42067</v>
      </c>
      <c r="K15" s="38">
        <v>2287</v>
      </c>
      <c r="L15" s="21">
        <v>0</v>
      </c>
      <c r="M15" s="21"/>
      <c r="N15" s="21"/>
      <c r="O15" s="22">
        <f t="shared" si="1"/>
        <v>0.94843757045587773</v>
      </c>
      <c r="P15" s="22">
        <f t="shared" si="2"/>
        <v>5.1562429544122289E-2</v>
      </c>
      <c r="Q15" s="22">
        <f t="shared" si="3"/>
        <v>0</v>
      </c>
      <c r="R15" s="22">
        <f t="shared" si="4"/>
        <v>0</v>
      </c>
      <c r="S15" s="22">
        <f t="shared" si="5"/>
        <v>0</v>
      </c>
      <c r="T15" s="6">
        <f t="shared" si="6"/>
        <v>0.88710939261396948</v>
      </c>
      <c r="U15" s="15" t="str">
        <f t="shared" si="7"/>
        <v>Molto soddisfatto</v>
      </c>
      <c r="V15" s="21"/>
      <c r="W15" s="21"/>
      <c r="X15" s="21"/>
      <c r="Y15" s="21"/>
      <c r="Z15" s="21"/>
      <c r="AA15" s="21">
        <f t="shared" si="8"/>
        <v>0</v>
      </c>
      <c r="AB15" s="22">
        <f t="shared" si="9"/>
        <v>0</v>
      </c>
      <c r="AC15" s="22">
        <f t="shared" si="10"/>
        <v>0</v>
      </c>
      <c r="AD15" s="22">
        <f t="shared" si="11"/>
        <v>0</v>
      </c>
      <c r="AE15" s="22">
        <f t="shared" si="12"/>
        <v>0</v>
      </c>
      <c r="AF15" s="22">
        <f t="shared" si="13"/>
        <v>0</v>
      </c>
      <c r="AG15" s="22">
        <f t="shared" si="14"/>
        <v>0</v>
      </c>
      <c r="AH15" s="45">
        <f t="shared" si="15"/>
        <v>0</v>
      </c>
      <c r="AI15" s="45">
        <f t="shared" si="16"/>
        <v>0</v>
      </c>
      <c r="AJ15" s="45">
        <f t="shared" si="17"/>
        <v>0</v>
      </c>
      <c r="AK15" s="45">
        <f t="shared" si="18"/>
        <v>0</v>
      </c>
      <c r="AL15" s="45">
        <f t="shared" si="19"/>
        <v>0</v>
      </c>
      <c r="AM15" s="45">
        <f t="shared" si="20"/>
        <v>0</v>
      </c>
    </row>
    <row r="16" spans="1:39" ht="25.5" x14ac:dyDescent="0.25">
      <c r="A16" s="15">
        <v>10</v>
      </c>
      <c r="B16" s="23" t="s">
        <v>26</v>
      </c>
      <c r="C16" s="24" t="s">
        <v>61</v>
      </c>
      <c r="D16" s="23" t="s">
        <v>33</v>
      </c>
      <c r="E16" s="25" t="s">
        <v>58</v>
      </c>
      <c r="F16" s="25" t="s">
        <v>32</v>
      </c>
      <c r="G16" s="7">
        <f>IFERROR(SUM(G12:G15),0)</f>
        <v>1284429</v>
      </c>
      <c r="H16" s="8">
        <f>IFERROR(SUM(H12:H15),0)</f>
        <v>366210</v>
      </c>
      <c r="I16" s="26">
        <f t="shared" si="0"/>
        <v>0.28511501998164163</v>
      </c>
      <c r="J16" s="39">
        <f>SUM(J12:J15)</f>
        <v>341214</v>
      </c>
      <c r="K16" s="39">
        <f>SUM(K12:K15)</f>
        <v>23912</v>
      </c>
      <c r="L16" s="39">
        <f>SUM(L12:L15)</f>
        <v>0</v>
      </c>
      <c r="M16" s="39">
        <f>SUM(M12:M15)</f>
        <v>0</v>
      </c>
      <c r="N16" s="39">
        <f>SUM(N12:N15)</f>
        <v>0</v>
      </c>
      <c r="O16" s="28">
        <f t="shared" si="1"/>
        <v>0.93174408126484809</v>
      </c>
      <c r="P16" s="28">
        <f t="shared" si="2"/>
        <v>6.5295868490756664E-2</v>
      </c>
      <c r="Q16" s="28">
        <f t="shared" si="3"/>
        <v>0</v>
      </c>
      <c r="R16" s="28">
        <f t="shared" si="4"/>
        <v>0</v>
      </c>
      <c r="S16" s="28">
        <f t="shared" si="5"/>
        <v>0</v>
      </c>
      <c r="T16" s="41">
        <f t="shared" si="6"/>
        <v>0.88362756966088418</v>
      </c>
      <c r="U16" s="23" t="str">
        <f t="shared" si="7"/>
        <v>Molto soddisfatto</v>
      </c>
      <c r="V16" s="27">
        <f>SUM(V12:V15)</f>
        <v>0</v>
      </c>
      <c r="W16" s="27">
        <f>SUM(W12:W15)</f>
        <v>0</v>
      </c>
      <c r="X16" s="27">
        <f>SUM(X12:X15)</f>
        <v>0</v>
      </c>
      <c r="Y16" s="27">
        <f>SUM(Y12:Y15)</f>
        <v>0</v>
      </c>
      <c r="Z16" s="27">
        <f>SUM(Z12:Z15)</f>
        <v>0</v>
      </c>
      <c r="AA16" s="21">
        <f t="shared" si="8"/>
        <v>0</v>
      </c>
      <c r="AB16" s="28">
        <f t="shared" si="9"/>
        <v>0</v>
      </c>
      <c r="AC16" s="28">
        <f t="shared" si="10"/>
        <v>0</v>
      </c>
      <c r="AD16" s="28">
        <f t="shared" si="11"/>
        <v>0</v>
      </c>
      <c r="AE16" s="28">
        <f t="shared" si="12"/>
        <v>0</v>
      </c>
      <c r="AF16" s="28">
        <f t="shared" si="13"/>
        <v>0</v>
      </c>
      <c r="AG16" s="28">
        <f t="shared" si="14"/>
        <v>0</v>
      </c>
      <c r="AH16" s="46">
        <f t="shared" si="15"/>
        <v>0</v>
      </c>
      <c r="AI16" s="46">
        <f t="shared" si="16"/>
        <v>0</v>
      </c>
      <c r="AJ16" s="46">
        <f t="shared" si="17"/>
        <v>0</v>
      </c>
      <c r="AK16" s="46">
        <f t="shared" si="18"/>
        <v>0</v>
      </c>
      <c r="AL16" s="46">
        <f t="shared" si="19"/>
        <v>0</v>
      </c>
      <c r="AM16" s="46">
        <f t="shared" si="20"/>
        <v>0</v>
      </c>
    </row>
    <row r="17" spans="1:39" ht="38.25" hidden="1" x14ac:dyDescent="0.25">
      <c r="A17" s="15">
        <v>11</v>
      </c>
      <c r="B17" s="15" t="s">
        <v>34</v>
      </c>
      <c r="C17" s="16" t="s">
        <v>35</v>
      </c>
      <c r="D17" s="15" t="s">
        <v>36</v>
      </c>
      <c r="E17" s="17" t="s">
        <v>54</v>
      </c>
      <c r="F17" s="17" t="s">
        <v>28</v>
      </c>
      <c r="G17" s="18">
        <v>12</v>
      </c>
      <c r="H17" s="19">
        <v>12</v>
      </c>
      <c r="I17" s="29">
        <f t="shared" si="0"/>
        <v>1</v>
      </c>
      <c r="J17" s="21">
        <v>9</v>
      </c>
      <c r="K17" s="21">
        <v>3</v>
      </c>
      <c r="L17" s="21">
        <v>0</v>
      </c>
      <c r="M17" s="21">
        <v>0</v>
      </c>
      <c r="N17" s="21"/>
      <c r="O17" s="22">
        <f t="shared" si="1"/>
        <v>0.75</v>
      </c>
      <c r="P17" s="22">
        <f t="shared" si="2"/>
        <v>0.25</v>
      </c>
      <c r="Q17" s="22">
        <f t="shared" si="3"/>
        <v>0</v>
      </c>
      <c r="R17" s="22">
        <f t="shared" si="4"/>
        <v>0</v>
      </c>
      <c r="S17" s="22">
        <f t="shared" si="5"/>
        <v>0</v>
      </c>
      <c r="T17" s="6">
        <f t="shared" si="6"/>
        <v>0.83750000000000002</v>
      </c>
      <c r="U17" s="15" t="str">
        <f t="shared" si="7"/>
        <v>Molto soddisfatto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f t="shared" si="8"/>
        <v>0</v>
      </c>
      <c r="AB17" s="22">
        <f t="shared" si="9"/>
        <v>0</v>
      </c>
      <c r="AC17" s="22">
        <f t="shared" si="10"/>
        <v>0</v>
      </c>
      <c r="AD17" s="22">
        <f t="shared" si="11"/>
        <v>0</v>
      </c>
      <c r="AE17" s="22">
        <f t="shared" si="12"/>
        <v>0</v>
      </c>
      <c r="AF17" s="22">
        <f t="shared" si="13"/>
        <v>0</v>
      </c>
      <c r="AG17" s="22">
        <f t="shared" si="14"/>
        <v>0</v>
      </c>
      <c r="AH17" s="45">
        <f t="shared" si="15"/>
        <v>0</v>
      </c>
      <c r="AI17" s="45">
        <f t="shared" si="16"/>
        <v>0</v>
      </c>
      <c r="AJ17" s="45">
        <f t="shared" si="17"/>
        <v>0</v>
      </c>
      <c r="AK17" s="45">
        <f t="shared" si="18"/>
        <v>0</v>
      </c>
      <c r="AL17" s="45">
        <f t="shared" si="19"/>
        <v>0</v>
      </c>
      <c r="AM17" s="45">
        <f t="shared" si="20"/>
        <v>0</v>
      </c>
    </row>
    <row r="18" spans="1:39" ht="38.25" hidden="1" x14ac:dyDescent="0.25">
      <c r="A18" s="15">
        <v>12</v>
      </c>
      <c r="B18" s="15" t="s">
        <v>34</v>
      </c>
      <c r="C18" s="16" t="s">
        <v>35</v>
      </c>
      <c r="D18" s="15" t="s">
        <v>36</v>
      </c>
      <c r="E18" s="17" t="s">
        <v>55</v>
      </c>
      <c r="F18" s="17" t="s">
        <v>29</v>
      </c>
      <c r="G18" s="18">
        <f>43-G17</f>
        <v>31</v>
      </c>
      <c r="H18" s="19">
        <v>31</v>
      </c>
      <c r="I18" s="29">
        <f t="shared" si="0"/>
        <v>1</v>
      </c>
      <c r="J18" s="21">
        <f>26-J17</f>
        <v>17</v>
      </c>
      <c r="K18" s="21">
        <f>16-K17</f>
        <v>13</v>
      </c>
      <c r="L18" s="21">
        <v>1</v>
      </c>
      <c r="M18" s="21">
        <v>0</v>
      </c>
      <c r="N18" s="21"/>
      <c r="O18" s="22">
        <f t="shared" si="1"/>
        <v>0.54838709677419351</v>
      </c>
      <c r="P18" s="22">
        <f t="shared" si="2"/>
        <v>0.41935483870967744</v>
      </c>
      <c r="Q18" s="22">
        <f t="shared" si="3"/>
        <v>3.2258064516129031E-2</v>
      </c>
      <c r="R18" s="22">
        <f t="shared" si="4"/>
        <v>0</v>
      </c>
      <c r="S18" s="22">
        <f t="shared" si="5"/>
        <v>0</v>
      </c>
      <c r="T18" s="6">
        <f t="shared" si="6"/>
        <v>0.77741935483870972</v>
      </c>
      <c r="U18" s="15" t="str">
        <f t="shared" si="7"/>
        <v>Molto soddisfatto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f t="shared" si="8"/>
        <v>0</v>
      </c>
      <c r="AB18" s="22">
        <f t="shared" si="9"/>
        <v>0</v>
      </c>
      <c r="AC18" s="22">
        <f t="shared" si="10"/>
        <v>0</v>
      </c>
      <c r="AD18" s="22">
        <f t="shared" si="11"/>
        <v>0</v>
      </c>
      <c r="AE18" s="22">
        <f t="shared" si="12"/>
        <v>0</v>
      </c>
      <c r="AF18" s="22">
        <f t="shared" si="13"/>
        <v>0</v>
      </c>
      <c r="AG18" s="22">
        <f t="shared" si="14"/>
        <v>0</v>
      </c>
      <c r="AH18" s="45">
        <f t="shared" si="15"/>
        <v>0</v>
      </c>
      <c r="AI18" s="45">
        <f t="shared" si="16"/>
        <v>0</v>
      </c>
      <c r="AJ18" s="45">
        <f t="shared" si="17"/>
        <v>0</v>
      </c>
      <c r="AK18" s="45">
        <f t="shared" si="18"/>
        <v>0</v>
      </c>
      <c r="AL18" s="45">
        <f t="shared" si="19"/>
        <v>0</v>
      </c>
      <c r="AM18" s="45">
        <f t="shared" si="20"/>
        <v>0</v>
      </c>
    </row>
    <row r="19" spans="1:39" ht="38.25" hidden="1" x14ac:dyDescent="0.25">
      <c r="A19" s="15">
        <v>13</v>
      </c>
      <c r="B19" s="15" t="s">
        <v>34</v>
      </c>
      <c r="C19" s="16" t="s">
        <v>35</v>
      </c>
      <c r="D19" s="15" t="s">
        <v>36</v>
      </c>
      <c r="E19" s="17" t="s">
        <v>56</v>
      </c>
      <c r="F19" s="17" t="s">
        <v>30</v>
      </c>
      <c r="G19" s="18">
        <f>48-G18-G17</f>
        <v>5</v>
      </c>
      <c r="H19" s="19">
        <v>5</v>
      </c>
      <c r="I19" s="29">
        <f t="shared" si="0"/>
        <v>1</v>
      </c>
      <c r="J19" s="21">
        <f>27-J18-J17</f>
        <v>1</v>
      </c>
      <c r="K19" s="21">
        <f>20-K18-K17</f>
        <v>4</v>
      </c>
      <c r="L19" s="21">
        <v>0</v>
      </c>
      <c r="M19" s="21">
        <v>0</v>
      </c>
      <c r="N19" s="21"/>
      <c r="O19" s="22">
        <f t="shared" si="1"/>
        <v>0.2</v>
      </c>
      <c r="P19" s="22">
        <f t="shared" si="2"/>
        <v>0.8</v>
      </c>
      <c r="Q19" s="22">
        <f t="shared" si="3"/>
        <v>0</v>
      </c>
      <c r="R19" s="22">
        <f t="shared" si="4"/>
        <v>0</v>
      </c>
      <c r="S19" s="22">
        <f t="shared" si="5"/>
        <v>0</v>
      </c>
      <c r="T19" s="6">
        <f t="shared" si="6"/>
        <v>0.7</v>
      </c>
      <c r="U19" s="15" t="str">
        <f t="shared" si="7"/>
        <v>Soddisfatto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f t="shared" si="8"/>
        <v>0</v>
      </c>
      <c r="AB19" s="22">
        <f t="shared" si="9"/>
        <v>0</v>
      </c>
      <c r="AC19" s="22">
        <f t="shared" si="10"/>
        <v>0</v>
      </c>
      <c r="AD19" s="22">
        <f t="shared" si="11"/>
        <v>0</v>
      </c>
      <c r="AE19" s="22">
        <f t="shared" si="12"/>
        <v>0</v>
      </c>
      <c r="AF19" s="22">
        <f t="shared" si="13"/>
        <v>0</v>
      </c>
      <c r="AG19" s="22">
        <f t="shared" si="14"/>
        <v>0</v>
      </c>
      <c r="AH19" s="45">
        <f t="shared" si="15"/>
        <v>0</v>
      </c>
      <c r="AI19" s="45">
        <f t="shared" si="16"/>
        <v>0</v>
      </c>
      <c r="AJ19" s="45">
        <f t="shared" si="17"/>
        <v>0</v>
      </c>
      <c r="AK19" s="45">
        <f t="shared" si="18"/>
        <v>0</v>
      </c>
      <c r="AL19" s="45">
        <f t="shared" si="19"/>
        <v>0</v>
      </c>
      <c r="AM19" s="45">
        <f t="shared" si="20"/>
        <v>0</v>
      </c>
    </row>
    <row r="20" spans="1:39" ht="38.25" hidden="1" x14ac:dyDescent="0.25">
      <c r="A20" s="15">
        <v>14</v>
      </c>
      <c r="B20" s="15" t="s">
        <v>34</v>
      </c>
      <c r="C20" s="16" t="s">
        <v>35</v>
      </c>
      <c r="D20" s="15" t="s">
        <v>36</v>
      </c>
      <c r="E20" s="17" t="s">
        <v>57</v>
      </c>
      <c r="F20" s="17" t="s">
        <v>31</v>
      </c>
      <c r="G20" s="18">
        <f>86-SUM(G17:G19)</f>
        <v>38</v>
      </c>
      <c r="H20" s="19">
        <f>86-SUM(H17:H19)</f>
        <v>38</v>
      </c>
      <c r="I20" s="29">
        <f t="shared" si="0"/>
        <v>1</v>
      </c>
      <c r="J20" s="21">
        <f>48-SUM(J17:J19)</f>
        <v>21</v>
      </c>
      <c r="K20" s="21">
        <f>37-SUM(K17:K19)</f>
        <v>17</v>
      </c>
      <c r="L20" s="21">
        <v>0</v>
      </c>
      <c r="M20" s="21">
        <v>0</v>
      </c>
      <c r="N20" s="21"/>
      <c r="O20" s="22">
        <f t="shared" si="1"/>
        <v>0.55263157894736847</v>
      </c>
      <c r="P20" s="22">
        <f t="shared" si="2"/>
        <v>0.44736842105263158</v>
      </c>
      <c r="Q20" s="22">
        <f t="shared" si="3"/>
        <v>0</v>
      </c>
      <c r="R20" s="22">
        <f t="shared" si="4"/>
        <v>0</v>
      </c>
      <c r="S20" s="22">
        <f t="shared" si="5"/>
        <v>0</v>
      </c>
      <c r="T20" s="6">
        <f t="shared" si="6"/>
        <v>0.78815789473684206</v>
      </c>
      <c r="U20" s="15" t="str">
        <f t="shared" si="7"/>
        <v>Molto soddisfatto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f t="shared" si="8"/>
        <v>0</v>
      </c>
      <c r="AB20" s="22">
        <f t="shared" si="9"/>
        <v>0</v>
      </c>
      <c r="AC20" s="22">
        <f t="shared" si="10"/>
        <v>0</v>
      </c>
      <c r="AD20" s="22">
        <f t="shared" si="11"/>
        <v>0</v>
      </c>
      <c r="AE20" s="22">
        <f t="shared" si="12"/>
        <v>0</v>
      </c>
      <c r="AF20" s="22">
        <f t="shared" si="13"/>
        <v>0</v>
      </c>
      <c r="AG20" s="22">
        <f t="shared" si="14"/>
        <v>0</v>
      </c>
      <c r="AH20" s="45">
        <f t="shared" si="15"/>
        <v>0</v>
      </c>
      <c r="AI20" s="45">
        <f t="shared" si="16"/>
        <v>0</v>
      </c>
      <c r="AJ20" s="45">
        <f t="shared" si="17"/>
        <v>0</v>
      </c>
      <c r="AK20" s="45">
        <f t="shared" si="18"/>
        <v>0</v>
      </c>
      <c r="AL20" s="45">
        <f t="shared" si="19"/>
        <v>0</v>
      </c>
      <c r="AM20" s="45">
        <f t="shared" si="20"/>
        <v>0</v>
      </c>
    </row>
    <row r="21" spans="1:39" ht="38.25" x14ac:dyDescent="0.25">
      <c r="A21" s="15">
        <v>15</v>
      </c>
      <c r="B21" s="23" t="s">
        <v>34</v>
      </c>
      <c r="C21" s="24" t="s">
        <v>35</v>
      </c>
      <c r="D21" s="23" t="s">
        <v>36</v>
      </c>
      <c r="E21" s="25" t="s">
        <v>58</v>
      </c>
      <c r="F21" s="25" t="s">
        <v>32</v>
      </c>
      <c r="G21" s="7">
        <f>SUM(G17:G20)</f>
        <v>86</v>
      </c>
      <c r="H21" s="8">
        <f>SUM(H17:H20)</f>
        <v>86</v>
      </c>
      <c r="I21" s="30">
        <f t="shared" si="0"/>
        <v>1</v>
      </c>
      <c r="J21" s="39">
        <f>SUM(J17:J20)</f>
        <v>48</v>
      </c>
      <c r="K21" s="39">
        <f>SUM(K17:K20)</f>
        <v>37</v>
      </c>
      <c r="L21" s="39">
        <f>SUM(L17:L20)</f>
        <v>1</v>
      </c>
      <c r="M21" s="39">
        <f>SUM(M17:M20)</f>
        <v>0</v>
      </c>
      <c r="N21" s="39">
        <f>SUM(N17:N20)</f>
        <v>0</v>
      </c>
      <c r="O21" s="28">
        <f t="shared" si="1"/>
        <v>0.55813953488372092</v>
      </c>
      <c r="P21" s="28">
        <f t="shared" si="2"/>
        <v>0.43023255813953487</v>
      </c>
      <c r="Q21" s="28">
        <f t="shared" si="3"/>
        <v>1.1627906976744186E-2</v>
      </c>
      <c r="R21" s="28">
        <f t="shared" si="4"/>
        <v>0</v>
      </c>
      <c r="S21" s="28">
        <f t="shared" si="5"/>
        <v>0</v>
      </c>
      <c r="T21" s="41">
        <f t="shared" si="6"/>
        <v>0.78604651162790695</v>
      </c>
      <c r="U21" s="23" t="str">
        <f t="shared" si="7"/>
        <v>Molto soddisfatto</v>
      </c>
      <c r="V21" s="27">
        <f>SUM(V17:V20)</f>
        <v>0</v>
      </c>
      <c r="W21" s="27">
        <f>SUM(W17:W20)</f>
        <v>0</v>
      </c>
      <c r="X21" s="27">
        <f>SUM(X17:X20)</f>
        <v>0</v>
      </c>
      <c r="Y21" s="27">
        <f>SUM(Y17:Y20)</f>
        <v>0</v>
      </c>
      <c r="Z21" s="27">
        <f>SUM(Z17:Z20)</f>
        <v>0</v>
      </c>
      <c r="AA21" s="21">
        <f t="shared" si="8"/>
        <v>0</v>
      </c>
      <c r="AB21" s="28">
        <f t="shared" si="9"/>
        <v>0</v>
      </c>
      <c r="AC21" s="28">
        <f t="shared" si="10"/>
        <v>0</v>
      </c>
      <c r="AD21" s="28">
        <f t="shared" si="11"/>
        <v>0</v>
      </c>
      <c r="AE21" s="28">
        <f t="shared" si="12"/>
        <v>0</v>
      </c>
      <c r="AF21" s="28">
        <f t="shared" si="13"/>
        <v>0</v>
      </c>
      <c r="AG21" s="28">
        <f t="shared" si="14"/>
        <v>0</v>
      </c>
      <c r="AH21" s="46">
        <f t="shared" si="15"/>
        <v>0</v>
      </c>
      <c r="AI21" s="46">
        <f t="shared" si="16"/>
        <v>0</v>
      </c>
      <c r="AJ21" s="46">
        <f t="shared" si="17"/>
        <v>0</v>
      </c>
      <c r="AK21" s="46">
        <f t="shared" si="18"/>
        <v>0</v>
      </c>
      <c r="AL21" s="46">
        <f t="shared" si="19"/>
        <v>0</v>
      </c>
      <c r="AM21" s="46">
        <f t="shared" si="20"/>
        <v>0</v>
      </c>
    </row>
    <row r="22" spans="1:39" ht="25.5" hidden="1" x14ac:dyDescent="0.25">
      <c r="A22" s="15">
        <v>16</v>
      </c>
      <c r="B22" s="15" t="s">
        <v>34</v>
      </c>
      <c r="C22" s="16" t="s">
        <v>35</v>
      </c>
      <c r="D22" s="15" t="s">
        <v>37</v>
      </c>
      <c r="E22" s="17" t="s">
        <v>54</v>
      </c>
      <c r="F22" s="17" t="s">
        <v>28</v>
      </c>
      <c r="G22" s="18">
        <v>567</v>
      </c>
      <c r="H22" s="19">
        <v>45</v>
      </c>
      <c r="I22" s="29">
        <f t="shared" si="0"/>
        <v>7.9365079365079361E-2</v>
      </c>
      <c r="J22" s="21">
        <v>36</v>
      </c>
      <c r="K22" s="21">
        <v>9</v>
      </c>
      <c r="L22" s="21">
        <v>0</v>
      </c>
      <c r="M22" s="21">
        <v>0</v>
      </c>
      <c r="N22" s="21"/>
      <c r="O22" s="22">
        <f t="shared" si="1"/>
        <v>0.8</v>
      </c>
      <c r="P22" s="22">
        <f t="shared" si="2"/>
        <v>0.2</v>
      </c>
      <c r="Q22" s="22">
        <f t="shared" si="3"/>
        <v>0</v>
      </c>
      <c r="R22" s="22">
        <f t="shared" si="4"/>
        <v>0</v>
      </c>
      <c r="S22" s="22">
        <f t="shared" si="5"/>
        <v>0</v>
      </c>
      <c r="T22" s="6">
        <f t="shared" si="6"/>
        <v>0.85</v>
      </c>
      <c r="U22" s="15" t="str">
        <f t="shared" si="7"/>
        <v>Molto soddisfatto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f t="shared" si="8"/>
        <v>0</v>
      </c>
      <c r="AB22" s="22">
        <f t="shared" si="9"/>
        <v>0</v>
      </c>
      <c r="AC22" s="22">
        <f t="shared" si="10"/>
        <v>0</v>
      </c>
      <c r="AD22" s="22">
        <f t="shared" si="11"/>
        <v>0</v>
      </c>
      <c r="AE22" s="22">
        <f t="shared" si="12"/>
        <v>0</v>
      </c>
      <c r="AF22" s="22">
        <f t="shared" si="13"/>
        <v>0</v>
      </c>
      <c r="AG22" s="22">
        <f t="shared" si="14"/>
        <v>0</v>
      </c>
      <c r="AH22" s="45">
        <f t="shared" si="15"/>
        <v>0</v>
      </c>
      <c r="AI22" s="45">
        <f t="shared" si="16"/>
        <v>0</v>
      </c>
      <c r="AJ22" s="45">
        <f t="shared" si="17"/>
        <v>0</v>
      </c>
      <c r="AK22" s="45">
        <f t="shared" si="18"/>
        <v>0</v>
      </c>
      <c r="AL22" s="45">
        <f t="shared" si="19"/>
        <v>0</v>
      </c>
      <c r="AM22" s="45">
        <f t="shared" si="20"/>
        <v>0</v>
      </c>
    </row>
    <row r="23" spans="1:39" ht="25.5" hidden="1" x14ac:dyDescent="0.25">
      <c r="A23" s="15">
        <v>17</v>
      </c>
      <c r="B23" s="15" t="s">
        <v>34</v>
      </c>
      <c r="C23" s="16" t="s">
        <v>35</v>
      </c>
      <c r="D23" s="15" t="s">
        <v>37</v>
      </c>
      <c r="E23" s="17" t="s">
        <v>55</v>
      </c>
      <c r="F23" s="17" t="s">
        <v>29</v>
      </c>
      <c r="G23" s="18">
        <f>1036-G22</f>
        <v>469</v>
      </c>
      <c r="H23" s="19">
        <f>70-H22</f>
        <v>25</v>
      </c>
      <c r="I23" s="29">
        <f t="shared" si="0"/>
        <v>5.3304904051172705E-2</v>
      </c>
      <c r="J23" s="21">
        <f>58-J22</f>
        <v>22</v>
      </c>
      <c r="K23" s="21">
        <f>11-K22</f>
        <v>2</v>
      </c>
      <c r="L23" s="21">
        <v>1</v>
      </c>
      <c r="M23" s="21">
        <v>0</v>
      </c>
      <c r="N23" s="21"/>
      <c r="O23" s="22">
        <f t="shared" si="1"/>
        <v>0.88</v>
      </c>
      <c r="P23" s="22">
        <f t="shared" si="2"/>
        <v>0.08</v>
      </c>
      <c r="Q23" s="22">
        <f t="shared" si="3"/>
        <v>0.04</v>
      </c>
      <c r="R23" s="22">
        <f t="shared" si="4"/>
        <v>0</v>
      </c>
      <c r="S23" s="22">
        <f t="shared" si="5"/>
        <v>0</v>
      </c>
      <c r="T23" s="6">
        <f t="shared" si="6"/>
        <v>0.85799999999999998</v>
      </c>
      <c r="U23" s="15" t="str">
        <f t="shared" si="7"/>
        <v>Molto soddisfatto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f t="shared" si="8"/>
        <v>0</v>
      </c>
      <c r="AB23" s="22">
        <f t="shared" si="9"/>
        <v>0</v>
      </c>
      <c r="AC23" s="22">
        <f t="shared" si="10"/>
        <v>0</v>
      </c>
      <c r="AD23" s="22">
        <f t="shared" si="11"/>
        <v>0</v>
      </c>
      <c r="AE23" s="22">
        <f t="shared" si="12"/>
        <v>0</v>
      </c>
      <c r="AF23" s="22">
        <f t="shared" si="13"/>
        <v>0</v>
      </c>
      <c r="AG23" s="22">
        <f t="shared" si="14"/>
        <v>0</v>
      </c>
      <c r="AH23" s="45">
        <f t="shared" si="15"/>
        <v>0</v>
      </c>
      <c r="AI23" s="45">
        <f t="shared" si="16"/>
        <v>0</v>
      </c>
      <c r="AJ23" s="45">
        <f t="shared" si="17"/>
        <v>0</v>
      </c>
      <c r="AK23" s="45">
        <f t="shared" si="18"/>
        <v>0</v>
      </c>
      <c r="AL23" s="45">
        <f t="shared" si="19"/>
        <v>0</v>
      </c>
      <c r="AM23" s="45">
        <f t="shared" si="20"/>
        <v>0</v>
      </c>
    </row>
    <row r="24" spans="1:39" ht="25.5" hidden="1" x14ac:dyDescent="0.25">
      <c r="A24" s="15">
        <v>18</v>
      </c>
      <c r="B24" s="15" t="s">
        <v>34</v>
      </c>
      <c r="C24" s="16" t="s">
        <v>35</v>
      </c>
      <c r="D24" s="15" t="s">
        <v>37</v>
      </c>
      <c r="E24" s="17" t="s">
        <v>56</v>
      </c>
      <c r="F24" s="17" t="s">
        <v>30</v>
      </c>
      <c r="G24" s="18">
        <f>1418-G23-G22</f>
        <v>382</v>
      </c>
      <c r="H24" s="19">
        <f>97-H23-H22</f>
        <v>27</v>
      </c>
      <c r="I24" s="29">
        <f t="shared" si="0"/>
        <v>7.0680628272251314E-2</v>
      </c>
      <c r="J24" s="21">
        <f>84-J23-J22</f>
        <v>26</v>
      </c>
      <c r="K24" s="21">
        <f>12-K23-K22</f>
        <v>1</v>
      </c>
      <c r="L24" s="21">
        <v>0</v>
      </c>
      <c r="M24" s="21">
        <v>0</v>
      </c>
      <c r="N24" s="21"/>
      <c r="O24" s="22">
        <f t="shared" si="1"/>
        <v>0.96296296296296291</v>
      </c>
      <c r="P24" s="22">
        <f t="shared" si="2"/>
        <v>3.7037037037037035E-2</v>
      </c>
      <c r="Q24" s="22">
        <f t="shared" si="3"/>
        <v>0</v>
      </c>
      <c r="R24" s="22">
        <f t="shared" si="4"/>
        <v>0</v>
      </c>
      <c r="S24" s="22">
        <f t="shared" si="5"/>
        <v>0</v>
      </c>
      <c r="T24" s="6">
        <f t="shared" si="6"/>
        <v>0.89074074074074072</v>
      </c>
      <c r="U24" s="15" t="str">
        <f t="shared" si="7"/>
        <v>Molto soddisfatto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f t="shared" si="8"/>
        <v>0</v>
      </c>
      <c r="AB24" s="22">
        <f t="shared" si="9"/>
        <v>0</v>
      </c>
      <c r="AC24" s="22">
        <f t="shared" si="10"/>
        <v>0</v>
      </c>
      <c r="AD24" s="22">
        <f t="shared" si="11"/>
        <v>0</v>
      </c>
      <c r="AE24" s="22">
        <f t="shared" si="12"/>
        <v>0</v>
      </c>
      <c r="AF24" s="22">
        <f t="shared" si="13"/>
        <v>0</v>
      </c>
      <c r="AG24" s="22">
        <f t="shared" si="14"/>
        <v>0</v>
      </c>
      <c r="AH24" s="45">
        <f t="shared" si="15"/>
        <v>0</v>
      </c>
      <c r="AI24" s="45">
        <f t="shared" si="16"/>
        <v>0</v>
      </c>
      <c r="AJ24" s="45">
        <f t="shared" si="17"/>
        <v>0</v>
      </c>
      <c r="AK24" s="45">
        <f t="shared" si="18"/>
        <v>0</v>
      </c>
      <c r="AL24" s="45">
        <f t="shared" si="19"/>
        <v>0</v>
      </c>
      <c r="AM24" s="45">
        <f t="shared" si="20"/>
        <v>0</v>
      </c>
    </row>
    <row r="25" spans="1:39" ht="25.5" hidden="1" x14ac:dyDescent="0.25">
      <c r="A25" s="15">
        <v>19</v>
      </c>
      <c r="B25" s="15" t="s">
        <v>34</v>
      </c>
      <c r="C25" s="16" t="s">
        <v>35</v>
      </c>
      <c r="D25" s="15" t="s">
        <v>37</v>
      </c>
      <c r="E25" s="17" t="s">
        <v>57</v>
      </c>
      <c r="F25" s="17" t="s">
        <v>31</v>
      </c>
      <c r="G25" s="18">
        <f>1754-SUM(G22:G24)</f>
        <v>336</v>
      </c>
      <c r="H25" s="19">
        <f>123-SUM(H22:H24)</f>
        <v>26</v>
      </c>
      <c r="I25" s="29">
        <f t="shared" si="0"/>
        <v>7.7380952380952384E-2</v>
      </c>
      <c r="J25" s="21">
        <f>110-SUM(J22:J24)</f>
        <v>26</v>
      </c>
      <c r="K25" s="21">
        <f>12-SUM(K22:K24)</f>
        <v>0</v>
      </c>
      <c r="L25" s="21">
        <v>0</v>
      </c>
      <c r="M25" s="21">
        <v>0</v>
      </c>
      <c r="N25" s="21"/>
      <c r="O25" s="22">
        <f t="shared" si="1"/>
        <v>1</v>
      </c>
      <c r="P25" s="22">
        <f t="shared" si="2"/>
        <v>0</v>
      </c>
      <c r="Q25" s="22">
        <f t="shared" si="3"/>
        <v>0</v>
      </c>
      <c r="R25" s="22">
        <f t="shared" si="4"/>
        <v>0</v>
      </c>
      <c r="S25" s="22">
        <f t="shared" si="5"/>
        <v>0</v>
      </c>
      <c r="T25" s="6">
        <f t="shared" si="6"/>
        <v>0.9</v>
      </c>
      <c r="U25" s="15" t="str">
        <f t="shared" si="7"/>
        <v>Molto soddisfatto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f t="shared" si="8"/>
        <v>0</v>
      </c>
      <c r="AB25" s="22">
        <f t="shared" si="9"/>
        <v>0</v>
      </c>
      <c r="AC25" s="22">
        <f t="shared" si="10"/>
        <v>0</v>
      </c>
      <c r="AD25" s="22">
        <f t="shared" si="11"/>
        <v>0</v>
      </c>
      <c r="AE25" s="22">
        <f t="shared" si="12"/>
        <v>0</v>
      </c>
      <c r="AF25" s="22">
        <f t="shared" si="13"/>
        <v>0</v>
      </c>
      <c r="AG25" s="22">
        <f t="shared" si="14"/>
        <v>0</v>
      </c>
      <c r="AH25" s="45">
        <f t="shared" si="15"/>
        <v>0</v>
      </c>
      <c r="AI25" s="45">
        <f t="shared" si="16"/>
        <v>0</v>
      </c>
      <c r="AJ25" s="45">
        <f t="shared" si="17"/>
        <v>0</v>
      </c>
      <c r="AK25" s="45">
        <f t="shared" si="18"/>
        <v>0</v>
      </c>
      <c r="AL25" s="45">
        <f t="shared" si="19"/>
        <v>0</v>
      </c>
      <c r="AM25" s="45">
        <f t="shared" si="20"/>
        <v>0</v>
      </c>
    </row>
    <row r="26" spans="1:39" ht="25.5" x14ac:dyDescent="0.25">
      <c r="A26" s="15">
        <v>20</v>
      </c>
      <c r="B26" s="23" t="s">
        <v>34</v>
      </c>
      <c r="C26" s="24" t="s">
        <v>35</v>
      </c>
      <c r="D26" s="23" t="s">
        <v>37</v>
      </c>
      <c r="E26" s="25" t="s">
        <v>58</v>
      </c>
      <c r="F26" s="25" t="s">
        <v>32</v>
      </c>
      <c r="G26" s="7">
        <f>SUM(G22:G25)</f>
        <v>1754</v>
      </c>
      <c r="H26" s="8">
        <f>SUM(H22:H25)</f>
        <v>123</v>
      </c>
      <c r="I26" s="30">
        <f t="shared" si="0"/>
        <v>7.0125427594070699E-2</v>
      </c>
      <c r="J26" s="39">
        <f>SUM(J22:J25)</f>
        <v>110</v>
      </c>
      <c r="K26" s="39">
        <f>SUM(K22:K25)</f>
        <v>12</v>
      </c>
      <c r="L26" s="39">
        <f>SUM(L22:L25)</f>
        <v>1</v>
      </c>
      <c r="M26" s="39">
        <f>SUM(M22:M25)</f>
        <v>0</v>
      </c>
      <c r="N26" s="39">
        <f>SUM(N22:N25)</f>
        <v>0</v>
      </c>
      <c r="O26" s="28">
        <f t="shared" si="1"/>
        <v>0.89430894308943087</v>
      </c>
      <c r="P26" s="28">
        <f t="shared" si="2"/>
        <v>9.7560975609756101E-2</v>
      </c>
      <c r="Q26" s="28">
        <f t="shared" si="3"/>
        <v>8.130081300813009E-3</v>
      </c>
      <c r="R26" s="28">
        <f t="shared" si="4"/>
        <v>0</v>
      </c>
      <c r="S26" s="28">
        <f t="shared" si="5"/>
        <v>0</v>
      </c>
      <c r="T26" s="41">
        <f t="shared" si="6"/>
        <v>0.87113821138211378</v>
      </c>
      <c r="U26" s="23" t="str">
        <f t="shared" si="7"/>
        <v>Molto soddisfatto</v>
      </c>
      <c r="V26" s="27">
        <f>SUM(V23:V25)</f>
        <v>0</v>
      </c>
      <c r="W26" s="27">
        <f>SUM(W23:W25)</f>
        <v>0</v>
      </c>
      <c r="X26" s="27">
        <f>SUM(X23:X25)</f>
        <v>0</v>
      </c>
      <c r="Y26" s="27">
        <f>SUM(Y23:Y25)</f>
        <v>0</v>
      </c>
      <c r="Z26" s="27">
        <f>SUM(Z23:Z25)</f>
        <v>0</v>
      </c>
      <c r="AA26" s="21">
        <f t="shared" si="8"/>
        <v>0</v>
      </c>
      <c r="AB26" s="28">
        <f t="shared" si="9"/>
        <v>0</v>
      </c>
      <c r="AC26" s="28">
        <f t="shared" si="10"/>
        <v>0</v>
      </c>
      <c r="AD26" s="28">
        <f t="shared" si="11"/>
        <v>0</v>
      </c>
      <c r="AE26" s="28">
        <f t="shared" si="12"/>
        <v>0</v>
      </c>
      <c r="AF26" s="28">
        <f t="shared" si="13"/>
        <v>0</v>
      </c>
      <c r="AG26" s="28">
        <f t="shared" si="14"/>
        <v>0</v>
      </c>
      <c r="AH26" s="46">
        <f t="shared" si="15"/>
        <v>0</v>
      </c>
      <c r="AI26" s="46">
        <f t="shared" si="16"/>
        <v>0</v>
      </c>
      <c r="AJ26" s="46">
        <f t="shared" si="17"/>
        <v>0</v>
      </c>
      <c r="AK26" s="46">
        <f t="shared" si="18"/>
        <v>0</v>
      </c>
      <c r="AL26" s="46">
        <f t="shared" si="19"/>
        <v>0</v>
      </c>
      <c r="AM26" s="46">
        <f t="shared" si="20"/>
        <v>0</v>
      </c>
    </row>
    <row r="27" spans="1:39" ht="25.5" hidden="1" x14ac:dyDescent="0.25">
      <c r="A27" s="15">
        <v>21</v>
      </c>
      <c r="B27" s="15" t="s">
        <v>34</v>
      </c>
      <c r="C27" s="16" t="s">
        <v>35</v>
      </c>
      <c r="D27" s="15" t="s">
        <v>38</v>
      </c>
      <c r="E27" s="17" t="s">
        <v>54</v>
      </c>
      <c r="F27" s="17" t="s">
        <v>28</v>
      </c>
      <c r="G27" s="18">
        <v>2528</v>
      </c>
      <c r="H27" s="19">
        <v>134</v>
      </c>
      <c r="I27" s="29">
        <f t="shared" si="0"/>
        <v>5.3006329113924049E-2</v>
      </c>
      <c r="J27" s="21">
        <v>107</v>
      </c>
      <c r="K27" s="21">
        <v>16</v>
      </c>
      <c r="L27" s="21">
        <v>10</v>
      </c>
      <c r="M27" s="21">
        <v>1</v>
      </c>
      <c r="N27" s="21"/>
      <c r="O27" s="22">
        <f t="shared" si="1"/>
        <v>0.79850746268656714</v>
      </c>
      <c r="P27" s="22">
        <f t="shared" si="2"/>
        <v>0.11940298507462686</v>
      </c>
      <c r="Q27" s="22">
        <f t="shared" si="3"/>
        <v>7.4626865671641784E-2</v>
      </c>
      <c r="R27" s="22">
        <f t="shared" si="4"/>
        <v>7.462686567164179E-3</v>
      </c>
      <c r="S27" s="22">
        <f t="shared" si="5"/>
        <v>0</v>
      </c>
      <c r="T27" s="6">
        <f t="shared" si="6"/>
        <v>0.82313432835820899</v>
      </c>
      <c r="U27" s="15" t="str">
        <f t="shared" si="7"/>
        <v>Molto soddisfatto</v>
      </c>
      <c r="V27" s="21">
        <v>1</v>
      </c>
      <c r="W27" s="21">
        <v>2</v>
      </c>
      <c r="X27" s="21">
        <v>0</v>
      </c>
      <c r="Y27" s="21">
        <v>0</v>
      </c>
      <c r="Z27" s="21">
        <v>1</v>
      </c>
      <c r="AA27" s="21">
        <f t="shared" si="8"/>
        <v>4</v>
      </c>
      <c r="AB27" s="22">
        <f t="shared" si="9"/>
        <v>0.25</v>
      </c>
      <c r="AC27" s="22">
        <f t="shared" si="10"/>
        <v>0.5</v>
      </c>
      <c r="AD27" s="22">
        <f t="shared" si="11"/>
        <v>0</v>
      </c>
      <c r="AE27" s="22">
        <f t="shared" si="12"/>
        <v>0</v>
      </c>
      <c r="AF27" s="22">
        <f t="shared" si="13"/>
        <v>0.25</v>
      </c>
      <c r="AG27" s="22">
        <f t="shared" si="14"/>
        <v>0.5</v>
      </c>
      <c r="AH27" s="45">
        <f t="shared" si="15"/>
        <v>7.462686567164179E-3</v>
      </c>
      <c r="AI27" s="45">
        <f t="shared" si="16"/>
        <v>1.4925373134328358E-2</v>
      </c>
      <c r="AJ27" s="45">
        <f t="shared" si="17"/>
        <v>0</v>
      </c>
      <c r="AK27" s="45">
        <f t="shared" si="18"/>
        <v>0</v>
      </c>
      <c r="AL27" s="45">
        <f t="shared" si="19"/>
        <v>7.462686567164179E-3</v>
      </c>
      <c r="AM27" s="45">
        <f t="shared" si="20"/>
        <v>2.9850746268656716E-2</v>
      </c>
    </row>
    <row r="28" spans="1:39" ht="25.5" hidden="1" x14ac:dyDescent="0.25">
      <c r="A28" s="15">
        <v>22</v>
      </c>
      <c r="B28" s="15" t="s">
        <v>34</v>
      </c>
      <c r="C28" s="16" t="s">
        <v>35</v>
      </c>
      <c r="D28" s="15" t="s">
        <v>38</v>
      </c>
      <c r="E28" s="17" t="s">
        <v>55</v>
      </c>
      <c r="F28" s="17" t="s">
        <v>29</v>
      </c>
      <c r="G28" s="18">
        <f>4889-G27</f>
        <v>2361</v>
      </c>
      <c r="H28" s="19">
        <f>296-H27</f>
        <v>162</v>
      </c>
      <c r="I28" s="29">
        <f t="shared" si="0"/>
        <v>6.8614993646759853E-2</v>
      </c>
      <c r="J28" s="21">
        <f>241-J27</f>
        <v>134</v>
      </c>
      <c r="K28" s="21">
        <f>38-K27</f>
        <v>22</v>
      </c>
      <c r="L28" s="21">
        <f>12-L27</f>
        <v>2</v>
      </c>
      <c r="M28" s="21">
        <f>5-M27</f>
        <v>4</v>
      </c>
      <c r="N28" s="21"/>
      <c r="O28" s="22">
        <f t="shared" si="1"/>
        <v>0.8271604938271605</v>
      </c>
      <c r="P28" s="22">
        <f t="shared" si="2"/>
        <v>0.13580246913580246</v>
      </c>
      <c r="Q28" s="22">
        <f t="shared" si="3"/>
        <v>1.2345679012345678E-2</v>
      </c>
      <c r="R28" s="22">
        <f t="shared" si="4"/>
        <v>2.4691358024691357E-2</v>
      </c>
      <c r="S28" s="22">
        <f t="shared" si="5"/>
        <v>0</v>
      </c>
      <c r="T28" s="6">
        <f t="shared" si="6"/>
        <v>0.83950617283950613</v>
      </c>
      <c r="U28" s="15" t="str">
        <f t="shared" si="7"/>
        <v>Molto soddisfatto</v>
      </c>
      <c r="V28" s="21">
        <f>6-V27</f>
        <v>5</v>
      </c>
      <c r="W28" s="21">
        <f>3-W27</f>
        <v>1</v>
      </c>
      <c r="X28" s="21">
        <v>3</v>
      </c>
      <c r="Y28" s="21">
        <v>0</v>
      </c>
      <c r="Z28" s="21">
        <v>4</v>
      </c>
      <c r="AA28" s="21">
        <f t="shared" si="8"/>
        <v>13</v>
      </c>
      <c r="AB28" s="22">
        <f t="shared" si="9"/>
        <v>0.38461538461538464</v>
      </c>
      <c r="AC28" s="22">
        <f t="shared" si="10"/>
        <v>7.6923076923076927E-2</v>
      </c>
      <c r="AD28" s="22">
        <f t="shared" si="11"/>
        <v>0.23076923076923078</v>
      </c>
      <c r="AE28" s="22">
        <f t="shared" si="12"/>
        <v>0</v>
      </c>
      <c r="AF28" s="22">
        <f t="shared" si="13"/>
        <v>0.30769230769230771</v>
      </c>
      <c r="AG28" s="22">
        <f t="shared" si="14"/>
        <v>0.38461538461538464</v>
      </c>
      <c r="AH28" s="45">
        <f t="shared" si="15"/>
        <v>3.0864197530864196E-2</v>
      </c>
      <c r="AI28" s="45">
        <f t="shared" si="16"/>
        <v>6.1728395061728392E-3</v>
      </c>
      <c r="AJ28" s="45">
        <f t="shared" si="17"/>
        <v>1.8518518518518517E-2</v>
      </c>
      <c r="AK28" s="45">
        <f t="shared" si="18"/>
        <v>0</v>
      </c>
      <c r="AL28" s="45">
        <f t="shared" si="19"/>
        <v>2.4691358024691357E-2</v>
      </c>
      <c r="AM28" s="45">
        <f t="shared" si="20"/>
        <v>8.0246913580246909E-2</v>
      </c>
    </row>
    <row r="29" spans="1:39" ht="25.5" hidden="1" x14ac:dyDescent="0.25">
      <c r="A29" s="15">
        <v>23</v>
      </c>
      <c r="B29" s="15" t="s">
        <v>34</v>
      </c>
      <c r="C29" s="16" t="s">
        <v>35</v>
      </c>
      <c r="D29" s="15" t="s">
        <v>38</v>
      </c>
      <c r="E29" s="17" t="s">
        <v>56</v>
      </c>
      <c r="F29" s="17" t="s">
        <v>30</v>
      </c>
      <c r="G29" s="18">
        <f>7035-G28-G27</f>
        <v>2146</v>
      </c>
      <c r="H29" s="19">
        <f>489-H28-H27</f>
        <v>193</v>
      </c>
      <c r="I29" s="29">
        <f t="shared" si="0"/>
        <v>8.993476234855545E-2</v>
      </c>
      <c r="J29" s="21">
        <f>397-J28-J27</f>
        <v>156</v>
      </c>
      <c r="K29" s="21">
        <f>72-K28-K27</f>
        <v>34</v>
      </c>
      <c r="L29" s="21">
        <f>15-L28-L27</f>
        <v>3</v>
      </c>
      <c r="M29" s="21">
        <v>0</v>
      </c>
      <c r="N29" s="21"/>
      <c r="O29" s="22">
        <f t="shared" si="1"/>
        <v>0.80829015544041449</v>
      </c>
      <c r="P29" s="22">
        <f t="shared" si="2"/>
        <v>0.17616580310880828</v>
      </c>
      <c r="Q29" s="22">
        <f t="shared" si="3"/>
        <v>1.5544041450777202E-2</v>
      </c>
      <c r="R29" s="22">
        <f t="shared" si="4"/>
        <v>0</v>
      </c>
      <c r="S29" s="22">
        <f t="shared" si="5"/>
        <v>0</v>
      </c>
      <c r="T29" s="6">
        <f t="shared" si="6"/>
        <v>0.84740932642487043</v>
      </c>
      <c r="U29" s="15" t="str">
        <f t="shared" si="7"/>
        <v>Molto soddisfatto</v>
      </c>
      <c r="V29" s="21">
        <v>1</v>
      </c>
      <c r="W29" s="21">
        <v>0</v>
      </c>
      <c r="X29" s="21">
        <v>1</v>
      </c>
      <c r="Y29" s="21">
        <v>0</v>
      </c>
      <c r="Z29" s="21">
        <v>0</v>
      </c>
      <c r="AA29" s="21">
        <f t="shared" si="8"/>
        <v>2</v>
      </c>
      <c r="AB29" s="22">
        <f t="shared" si="9"/>
        <v>0.5</v>
      </c>
      <c r="AC29" s="22">
        <f t="shared" si="10"/>
        <v>0</v>
      </c>
      <c r="AD29" s="22">
        <f t="shared" si="11"/>
        <v>0.5</v>
      </c>
      <c r="AE29" s="22">
        <f t="shared" si="12"/>
        <v>0</v>
      </c>
      <c r="AF29" s="22">
        <f t="shared" si="13"/>
        <v>0</v>
      </c>
      <c r="AG29" s="22">
        <f t="shared" si="14"/>
        <v>0.5</v>
      </c>
      <c r="AH29" s="45">
        <f t="shared" si="15"/>
        <v>5.1813471502590676E-3</v>
      </c>
      <c r="AI29" s="45">
        <f t="shared" si="16"/>
        <v>0</v>
      </c>
      <c r="AJ29" s="45">
        <f t="shared" si="17"/>
        <v>5.1813471502590676E-3</v>
      </c>
      <c r="AK29" s="45">
        <f t="shared" si="18"/>
        <v>0</v>
      </c>
      <c r="AL29" s="45">
        <f t="shared" si="19"/>
        <v>0</v>
      </c>
      <c r="AM29" s="45">
        <f t="shared" si="20"/>
        <v>1.0362694300518135E-2</v>
      </c>
    </row>
    <row r="30" spans="1:39" ht="25.5" hidden="1" x14ac:dyDescent="0.25">
      <c r="A30" s="15">
        <v>24</v>
      </c>
      <c r="B30" s="15" t="s">
        <v>34</v>
      </c>
      <c r="C30" s="16" t="s">
        <v>35</v>
      </c>
      <c r="D30" s="15" t="s">
        <v>38</v>
      </c>
      <c r="E30" s="17" t="s">
        <v>57</v>
      </c>
      <c r="F30" s="17" t="s">
        <v>31</v>
      </c>
      <c r="G30" s="18">
        <f>9454-G29-G28-G27</f>
        <v>2419</v>
      </c>
      <c r="H30" s="19">
        <f>723-H29-H28-H27</f>
        <v>234</v>
      </c>
      <c r="I30" s="29">
        <f t="shared" si="0"/>
        <v>9.6734187680859854E-2</v>
      </c>
      <c r="J30" s="21">
        <f>604-SUM(J27:J29)</f>
        <v>207</v>
      </c>
      <c r="K30" s="21">
        <f>92-SUM(K27:K29)</f>
        <v>20</v>
      </c>
      <c r="L30" s="21">
        <f>18-SUM(L27:L29)</f>
        <v>3</v>
      </c>
      <c r="M30" s="21">
        <f>9-SUM(M27:M29)</f>
        <v>4</v>
      </c>
      <c r="N30" s="21"/>
      <c r="O30" s="22">
        <f t="shared" si="1"/>
        <v>0.88461538461538458</v>
      </c>
      <c r="P30" s="22">
        <f t="shared" si="2"/>
        <v>8.5470085470085472E-2</v>
      </c>
      <c r="Q30" s="22">
        <f t="shared" si="3"/>
        <v>1.282051282051282E-2</v>
      </c>
      <c r="R30" s="22">
        <f t="shared" si="4"/>
        <v>1.7094017094017096E-2</v>
      </c>
      <c r="S30" s="22">
        <f t="shared" si="5"/>
        <v>0</v>
      </c>
      <c r="T30" s="6">
        <f t="shared" si="6"/>
        <v>0.85790598290598286</v>
      </c>
      <c r="U30" s="15" t="str">
        <f t="shared" si="7"/>
        <v>Molto soddisfatto</v>
      </c>
      <c r="V30" s="21">
        <f>11-SUM(V27:V29)</f>
        <v>4</v>
      </c>
      <c r="W30" s="21">
        <f>4-SUM(W27:W29)</f>
        <v>1</v>
      </c>
      <c r="X30" s="21">
        <f>5-SUM(X27:X29)</f>
        <v>1</v>
      </c>
      <c r="Y30" s="21">
        <v>0</v>
      </c>
      <c r="Z30" s="21">
        <f>9-SUM(Z27:Z29)</f>
        <v>4</v>
      </c>
      <c r="AA30" s="21">
        <f t="shared" si="8"/>
        <v>10</v>
      </c>
      <c r="AB30" s="22">
        <f t="shared" si="9"/>
        <v>0.4</v>
      </c>
      <c r="AC30" s="22">
        <f t="shared" si="10"/>
        <v>0.1</v>
      </c>
      <c r="AD30" s="22">
        <f t="shared" si="11"/>
        <v>0.1</v>
      </c>
      <c r="AE30" s="22">
        <f t="shared" si="12"/>
        <v>0</v>
      </c>
      <c r="AF30" s="22">
        <f t="shared" si="13"/>
        <v>0.4</v>
      </c>
      <c r="AG30" s="22">
        <f t="shared" si="14"/>
        <v>0.4</v>
      </c>
      <c r="AH30" s="45">
        <f t="shared" si="15"/>
        <v>1.7094017094017096E-2</v>
      </c>
      <c r="AI30" s="45">
        <f t="shared" si="16"/>
        <v>4.2735042735042739E-3</v>
      </c>
      <c r="AJ30" s="45">
        <f t="shared" si="17"/>
        <v>4.2735042735042739E-3</v>
      </c>
      <c r="AK30" s="45">
        <f t="shared" si="18"/>
        <v>0</v>
      </c>
      <c r="AL30" s="45">
        <f t="shared" si="19"/>
        <v>1.7094017094017096E-2</v>
      </c>
      <c r="AM30" s="45">
        <f t="shared" si="20"/>
        <v>4.2735042735042736E-2</v>
      </c>
    </row>
    <row r="31" spans="1:39" ht="25.5" x14ac:dyDescent="0.25">
      <c r="A31" s="15">
        <v>25</v>
      </c>
      <c r="B31" s="23" t="s">
        <v>34</v>
      </c>
      <c r="C31" s="24" t="s">
        <v>35</v>
      </c>
      <c r="D31" s="23" t="s">
        <v>38</v>
      </c>
      <c r="E31" s="25" t="s">
        <v>58</v>
      </c>
      <c r="F31" s="25" t="s">
        <v>32</v>
      </c>
      <c r="G31" s="7">
        <f>SUM(G27:G30)</f>
        <v>9454</v>
      </c>
      <c r="H31" s="8">
        <f>SUM(H27:H30)</f>
        <v>723</v>
      </c>
      <c r="I31" s="30">
        <f t="shared" si="0"/>
        <v>7.6475565898032574E-2</v>
      </c>
      <c r="J31" s="39">
        <f>SUM(J27:J30)</f>
        <v>604</v>
      </c>
      <c r="K31" s="39">
        <f>SUM(K27:K30)</f>
        <v>92</v>
      </c>
      <c r="L31" s="39">
        <f>SUM(L27:L30)</f>
        <v>18</v>
      </c>
      <c r="M31" s="39">
        <f>SUM(M27:M30)</f>
        <v>9</v>
      </c>
      <c r="N31" s="39">
        <f>SUM(N27:N30)</f>
        <v>0</v>
      </c>
      <c r="O31" s="28">
        <f t="shared" si="1"/>
        <v>0.83540802213001386</v>
      </c>
      <c r="P31" s="28">
        <f t="shared" si="2"/>
        <v>0.1272475795297372</v>
      </c>
      <c r="Q31" s="28">
        <f t="shared" si="3"/>
        <v>2.4896265560165973E-2</v>
      </c>
      <c r="R31" s="28">
        <f t="shared" si="4"/>
        <v>1.2448132780082987E-2</v>
      </c>
      <c r="S31" s="28">
        <f t="shared" si="5"/>
        <v>0</v>
      </c>
      <c r="T31" s="41">
        <f t="shared" si="6"/>
        <v>0.84453665283540802</v>
      </c>
      <c r="U31" s="23" t="str">
        <f t="shared" si="7"/>
        <v>Molto soddisfatto</v>
      </c>
      <c r="V31" s="27">
        <f>SUM(V27:V30)</f>
        <v>11</v>
      </c>
      <c r="W31" s="27">
        <f>SUM(W27:W30)</f>
        <v>4</v>
      </c>
      <c r="X31" s="27">
        <f>SUM(X27:X30)</f>
        <v>5</v>
      </c>
      <c r="Y31" s="27">
        <f>SUM(Y27:Y30)</f>
        <v>0</v>
      </c>
      <c r="Z31" s="27">
        <f>SUM(Z27:Z30)</f>
        <v>9</v>
      </c>
      <c r="AA31" s="21">
        <f t="shared" si="8"/>
        <v>29</v>
      </c>
      <c r="AB31" s="28">
        <f t="shared" si="9"/>
        <v>0.37931034482758619</v>
      </c>
      <c r="AC31" s="28">
        <f t="shared" si="10"/>
        <v>0.13793103448275862</v>
      </c>
      <c r="AD31" s="28">
        <f t="shared" si="11"/>
        <v>0.17241379310344829</v>
      </c>
      <c r="AE31" s="28">
        <f t="shared" si="12"/>
        <v>0</v>
      </c>
      <c r="AF31" s="28">
        <f t="shared" si="13"/>
        <v>0.31034482758620691</v>
      </c>
      <c r="AG31" s="28">
        <f t="shared" si="14"/>
        <v>0.37931034482758619</v>
      </c>
      <c r="AH31" s="46">
        <f t="shared" si="15"/>
        <v>1.5214384508990318E-2</v>
      </c>
      <c r="AI31" s="46">
        <f t="shared" si="16"/>
        <v>5.5325034578146614E-3</v>
      </c>
      <c r="AJ31" s="46">
        <f t="shared" si="17"/>
        <v>6.9156293222683261E-3</v>
      </c>
      <c r="AK31" s="46">
        <f t="shared" si="18"/>
        <v>0</v>
      </c>
      <c r="AL31" s="46">
        <f t="shared" si="19"/>
        <v>1.2448132780082987E-2</v>
      </c>
      <c r="AM31" s="46">
        <f t="shared" si="20"/>
        <v>4.0110650069156296E-2</v>
      </c>
    </row>
    <row r="32" spans="1:39" ht="38.25" hidden="1" x14ac:dyDescent="0.25">
      <c r="A32" s="15">
        <v>26</v>
      </c>
      <c r="B32" s="15" t="s">
        <v>34</v>
      </c>
      <c r="C32" s="16" t="s">
        <v>39</v>
      </c>
      <c r="D32" s="15" t="s">
        <v>36</v>
      </c>
      <c r="E32" s="17" t="s">
        <v>54</v>
      </c>
      <c r="F32" s="17" t="s">
        <v>28</v>
      </c>
      <c r="G32" s="18">
        <v>185</v>
      </c>
      <c r="H32" s="19">
        <v>67</v>
      </c>
      <c r="I32" s="29">
        <f t="shared" si="0"/>
        <v>0.36216216216216218</v>
      </c>
      <c r="J32" s="21">
        <v>48</v>
      </c>
      <c r="K32" s="21">
        <v>18</v>
      </c>
      <c r="L32" s="21">
        <v>1</v>
      </c>
      <c r="M32" s="21">
        <v>0</v>
      </c>
      <c r="N32" s="21">
        <v>0</v>
      </c>
      <c r="O32" s="22">
        <f t="shared" si="1"/>
        <v>0.71641791044776115</v>
      </c>
      <c r="P32" s="22">
        <f t="shared" si="2"/>
        <v>0.26865671641791045</v>
      </c>
      <c r="Q32" s="22">
        <f t="shared" si="3"/>
        <v>1.4925373134328358E-2</v>
      </c>
      <c r="R32" s="22">
        <f t="shared" si="4"/>
        <v>0</v>
      </c>
      <c r="S32" s="22">
        <f t="shared" si="5"/>
        <v>0</v>
      </c>
      <c r="T32" s="6">
        <f t="shared" si="6"/>
        <v>0.82462686567164178</v>
      </c>
      <c r="U32" s="15" t="str">
        <f t="shared" si="7"/>
        <v>Molto soddisfatto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f t="shared" si="8"/>
        <v>0</v>
      </c>
      <c r="AB32" s="22">
        <f t="shared" si="9"/>
        <v>0</v>
      </c>
      <c r="AC32" s="22">
        <f t="shared" si="10"/>
        <v>0</v>
      </c>
      <c r="AD32" s="22">
        <f t="shared" si="11"/>
        <v>0</v>
      </c>
      <c r="AE32" s="22">
        <f t="shared" si="12"/>
        <v>0</v>
      </c>
      <c r="AF32" s="22">
        <f t="shared" si="13"/>
        <v>0</v>
      </c>
      <c r="AG32" s="22">
        <f t="shared" si="14"/>
        <v>0</v>
      </c>
      <c r="AH32" s="45">
        <f t="shared" si="15"/>
        <v>0</v>
      </c>
      <c r="AI32" s="45">
        <f t="shared" si="16"/>
        <v>0</v>
      </c>
      <c r="AJ32" s="45">
        <f t="shared" si="17"/>
        <v>0</v>
      </c>
      <c r="AK32" s="45">
        <f t="shared" si="18"/>
        <v>0</v>
      </c>
      <c r="AL32" s="45">
        <f t="shared" si="19"/>
        <v>0</v>
      </c>
      <c r="AM32" s="45">
        <f t="shared" si="20"/>
        <v>0</v>
      </c>
    </row>
    <row r="33" spans="1:39" ht="38.25" hidden="1" x14ac:dyDescent="0.25">
      <c r="A33" s="15">
        <v>27</v>
      </c>
      <c r="B33" s="15" t="s">
        <v>34</v>
      </c>
      <c r="C33" s="16" t="s">
        <v>39</v>
      </c>
      <c r="D33" s="15" t="s">
        <v>36</v>
      </c>
      <c r="E33" s="17" t="s">
        <v>55</v>
      </c>
      <c r="F33" s="17" t="s">
        <v>29</v>
      </c>
      <c r="G33" s="18">
        <v>129</v>
      </c>
      <c r="H33" s="19">
        <v>59</v>
      </c>
      <c r="I33" s="29">
        <f t="shared" si="0"/>
        <v>0.4573643410852713</v>
      </c>
      <c r="J33" s="21">
        <v>50</v>
      </c>
      <c r="K33" s="21">
        <v>9</v>
      </c>
      <c r="L33" s="21">
        <v>0</v>
      </c>
      <c r="M33" s="21">
        <v>0</v>
      </c>
      <c r="N33" s="21">
        <v>0</v>
      </c>
      <c r="O33" s="22">
        <f t="shared" si="1"/>
        <v>0.84745762711864403</v>
      </c>
      <c r="P33" s="22">
        <f t="shared" si="2"/>
        <v>0.15254237288135594</v>
      </c>
      <c r="Q33" s="22">
        <f t="shared" si="3"/>
        <v>0</v>
      </c>
      <c r="R33" s="22">
        <f t="shared" si="4"/>
        <v>0</v>
      </c>
      <c r="S33" s="22">
        <f t="shared" si="5"/>
        <v>0</v>
      </c>
      <c r="T33" s="6">
        <f t="shared" si="6"/>
        <v>0.86186440677966103</v>
      </c>
      <c r="U33" s="15" t="str">
        <f t="shared" si="7"/>
        <v>Molto soddisfatto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f t="shared" si="8"/>
        <v>0</v>
      </c>
      <c r="AB33" s="22">
        <f t="shared" si="9"/>
        <v>0</v>
      </c>
      <c r="AC33" s="22">
        <f t="shared" si="10"/>
        <v>0</v>
      </c>
      <c r="AD33" s="22">
        <f t="shared" si="11"/>
        <v>0</v>
      </c>
      <c r="AE33" s="22">
        <f t="shared" si="12"/>
        <v>0</v>
      </c>
      <c r="AF33" s="22">
        <f t="shared" si="13"/>
        <v>0</v>
      </c>
      <c r="AG33" s="22">
        <f t="shared" si="14"/>
        <v>0</v>
      </c>
      <c r="AH33" s="45">
        <f t="shared" si="15"/>
        <v>0</v>
      </c>
      <c r="AI33" s="45">
        <f t="shared" si="16"/>
        <v>0</v>
      </c>
      <c r="AJ33" s="45">
        <f t="shared" si="17"/>
        <v>0</v>
      </c>
      <c r="AK33" s="45">
        <f t="shared" si="18"/>
        <v>0</v>
      </c>
      <c r="AL33" s="45">
        <f t="shared" si="19"/>
        <v>0</v>
      </c>
      <c r="AM33" s="45">
        <f t="shared" si="20"/>
        <v>0</v>
      </c>
    </row>
    <row r="34" spans="1:39" ht="38.25" hidden="1" x14ac:dyDescent="0.25">
      <c r="A34" s="15">
        <v>28</v>
      </c>
      <c r="B34" s="15" t="s">
        <v>34</v>
      </c>
      <c r="C34" s="16" t="s">
        <v>39</v>
      </c>
      <c r="D34" s="15" t="s">
        <v>36</v>
      </c>
      <c r="E34" s="17" t="s">
        <v>56</v>
      </c>
      <c r="F34" s="17" t="s">
        <v>30</v>
      </c>
      <c r="G34" s="18">
        <v>130</v>
      </c>
      <c r="H34" s="19">
        <v>43</v>
      </c>
      <c r="I34" s="29">
        <f t="shared" si="0"/>
        <v>0.33076923076923076</v>
      </c>
      <c r="J34" s="21">
        <v>35</v>
      </c>
      <c r="K34" s="21">
        <v>6</v>
      </c>
      <c r="L34" s="21">
        <v>2</v>
      </c>
      <c r="M34" s="21">
        <v>0</v>
      </c>
      <c r="N34" s="21">
        <v>0</v>
      </c>
      <c r="O34" s="22">
        <f t="shared" si="1"/>
        <v>0.81395348837209303</v>
      </c>
      <c r="P34" s="22">
        <f t="shared" si="2"/>
        <v>0.13953488372093023</v>
      </c>
      <c r="Q34" s="22">
        <f t="shared" si="3"/>
        <v>4.6511627906976744E-2</v>
      </c>
      <c r="R34" s="22">
        <f t="shared" si="4"/>
        <v>0</v>
      </c>
      <c r="S34" s="22">
        <f t="shared" si="5"/>
        <v>0</v>
      </c>
      <c r="T34" s="6">
        <f t="shared" si="6"/>
        <v>0.83953488372093021</v>
      </c>
      <c r="U34" s="15" t="str">
        <f t="shared" si="7"/>
        <v>Molto soddisfatto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f t="shared" si="8"/>
        <v>0</v>
      </c>
      <c r="AB34" s="22">
        <f t="shared" si="9"/>
        <v>0</v>
      </c>
      <c r="AC34" s="22">
        <f t="shared" si="10"/>
        <v>0</v>
      </c>
      <c r="AD34" s="22">
        <f t="shared" si="11"/>
        <v>0</v>
      </c>
      <c r="AE34" s="22">
        <f t="shared" si="12"/>
        <v>0</v>
      </c>
      <c r="AF34" s="22">
        <f t="shared" si="13"/>
        <v>0</v>
      </c>
      <c r="AG34" s="22">
        <f t="shared" si="14"/>
        <v>0</v>
      </c>
      <c r="AH34" s="45">
        <f t="shared" si="15"/>
        <v>0</v>
      </c>
      <c r="AI34" s="45">
        <f t="shared" si="16"/>
        <v>0</v>
      </c>
      <c r="AJ34" s="45">
        <f t="shared" si="17"/>
        <v>0</v>
      </c>
      <c r="AK34" s="45">
        <f t="shared" si="18"/>
        <v>0</v>
      </c>
      <c r="AL34" s="45">
        <f t="shared" si="19"/>
        <v>0</v>
      </c>
      <c r="AM34" s="45">
        <f t="shared" si="20"/>
        <v>0</v>
      </c>
    </row>
    <row r="35" spans="1:39" ht="38.25" hidden="1" x14ac:dyDescent="0.25">
      <c r="A35" s="15">
        <v>29</v>
      </c>
      <c r="B35" s="15" t="s">
        <v>34</v>
      </c>
      <c r="C35" s="16" t="s">
        <v>39</v>
      </c>
      <c r="D35" s="15" t="s">
        <v>36</v>
      </c>
      <c r="E35" s="17" t="s">
        <v>57</v>
      </c>
      <c r="F35" s="17" t="s">
        <v>31</v>
      </c>
      <c r="G35" s="18">
        <v>128</v>
      </c>
      <c r="H35" s="19">
        <v>47</v>
      </c>
      <c r="I35" s="29">
        <f t="shared" si="0"/>
        <v>0.3671875</v>
      </c>
      <c r="J35" s="21">
        <v>42</v>
      </c>
      <c r="K35" s="21">
        <v>5</v>
      </c>
      <c r="L35" s="21">
        <v>0</v>
      </c>
      <c r="M35" s="21">
        <v>0</v>
      </c>
      <c r="N35" s="21">
        <v>0</v>
      </c>
      <c r="O35" s="22">
        <f t="shared" si="1"/>
        <v>0.8936170212765957</v>
      </c>
      <c r="P35" s="22">
        <f t="shared" si="2"/>
        <v>0.10638297872340426</v>
      </c>
      <c r="Q35" s="22">
        <f t="shared" si="3"/>
        <v>0</v>
      </c>
      <c r="R35" s="22">
        <f t="shared" si="4"/>
        <v>0</v>
      </c>
      <c r="S35" s="22">
        <f t="shared" si="5"/>
        <v>0</v>
      </c>
      <c r="T35" s="6">
        <f t="shared" si="6"/>
        <v>0.87340425531914889</v>
      </c>
      <c r="U35" s="15" t="str">
        <f t="shared" si="7"/>
        <v>Molto soddisfatto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f t="shared" si="8"/>
        <v>0</v>
      </c>
      <c r="AB35" s="22">
        <f t="shared" si="9"/>
        <v>0</v>
      </c>
      <c r="AC35" s="22">
        <f t="shared" si="10"/>
        <v>0</v>
      </c>
      <c r="AD35" s="22">
        <f t="shared" si="11"/>
        <v>0</v>
      </c>
      <c r="AE35" s="22">
        <f t="shared" si="12"/>
        <v>0</v>
      </c>
      <c r="AF35" s="22">
        <f t="shared" si="13"/>
        <v>0</v>
      </c>
      <c r="AG35" s="22">
        <f t="shared" si="14"/>
        <v>0</v>
      </c>
      <c r="AH35" s="45">
        <f t="shared" si="15"/>
        <v>0</v>
      </c>
      <c r="AI35" s="45">
        <f t="shared" si="16"/>
        <v>0</v>
      </c>
      <c r="AJ35" s="45">
        <f t="shared" si="17"/>
        <v>0</v>
      </c>
      <c r="AK35" s="45">
        <f t="shared" si="18"/>
        <v>0</v>
      </c>
      <c r="AL35" s="45">
        <f t="shared" si="19"/>
        <v>0</v>
      </c>
      <c r="AM35" s="45">
        <f t="shared" si="20"/>
        <v>0</v>
      </c>
    </row>
    <row r="36" spans="1:39" ht="38.25" x14ac:dyDescent="0.25">
      <c r="A36" s="15">
        <v>30</v>
      </c>
      <c r="B36" s="23" t="s">
        <v>34</v>
      </c>
      <c r="C36" s="24" t="s">
        <v>39</v>
      </c>
      <c r="D36" s="23" t="s">
        <v>36</v>
      </c>
      <c r="E36" s="25" t="s">
        <v>58</v>
      </c>
      <c r="F36" s="25" t="s">
        <v>32</v>
      </c>
      <c r="G36" s="7">
        <f>SUM(G32:G35)</f>
        <v>572</v>
      </c>
      <c r="H36" s="8">
        <f>SUM(H32:H35)</f>
        <v>216</v>
      </c>
      <c r="I36" s="30">
        <f t="shared" si="0"/>
        <v>0.3776223776223776</v>
      </c>
      <c r="J36" s="39">
        <f>SUM(J32:J35)</f>
        <v>175</v>
      </c>
      <c r="K36" s="39">
        <f>SUM(K32:K35)</f>
        <v>38</v>
      </c>
      <c r="L36" s="39">
        <f>SUM(L32:L35)</f>
        <v>3</v>
      </c>
      <c r="M36" s="39">
        <f>SUM(M32:M35)</f>
        <v>0</v>
      </c>
      <c r="N36" s="39">
        <f>SUM(N32:N35)</f>
        <v>0</v>
      </c>
      <c r="O36" s="28">
        <f t="shared" si="1"/>
        <v>0.81018518518518523</v>
      </c>
      <c r="P36" s="28">
        <f t="shared" si="2"/>
        <v>0.17592592592592593</v>
      </c>
      <c r="Q36" s="28">
        <f t="shared" si="3"/>
        <v>1.3888888888888888E-2</v>
      </c>
      <c r="R36" s="28">
        <f t="shared" si="4"/>
        <v>0</v>
      </c>
      <c r="S36" s="28">
        <f t="shared" si="5"/>
        <v>0</v>
      </c>
      <c r="T36" s="41">
        <f t="shared" si="6"/>
        <v>0.84837962962962965</v>
      </c>
      <c r="U36" s="23" t="str">
        <f t="shared" si="7"/>
        <v>Molto soddisfatto</v>
      </c>
      <c r="V36" s="27">
        <f>SUM(V32:V35)</f>
        <v>0</v>
      </c>
      <c r="W36" s="27">
        <f>SUM(W32:W35)</f>
        <v>0</v>
      </c>
      <c r="X36" s="27">
        <f>SUM(X32:X35)</f>
        <v>0</v>
      </c>
      <c r="Y36" s="27">
        <f>SUM(Y32:Y35)</f>
        <v>0</v>
      </c>
      <c r="Z36" s="27">
        <f>SUM(Z32:Z35)</f>
        <v>0</v>
      </c>
      <c r="AA36" s="21">
        <f t="shared" si="8"/>
        <v>0</v>
      </c>
      <c r="AB36" s="28">
        <f t="shared" si="9"/>
        <v>0</v>
      </c>
      <c r="AC36" s="28">
        <f t="shared" si="10"/>
        <v>0</v>
      </c>
      <c r="AD36" s="28">
        <f t="shared" si="11"/>
        <v>0</v>
      </c>
      <c r="AE36" s="28">
        <f t="shared" si="12"/>
        <v>0</v>
      </c>
      <c r="AF36" s="28">
        <f t="shared" si="13"/>
        <v>0</v>
      </c>
      <c r="AG36" s="28">
        <f t="shared" si="14"/>
        <v>0</v>
      </c>
      <c r="AH36" s="46">
        <f t="shared" si="15"/>
        <v>0</v>
      </c>
      <c r="AI36" s="46">
        <f t="shared" si="16"/>
        <v>0</v>
      </c>
      <c r="AJ36" s="46">
        <f t="shared" si="17"/>
        <v>0</v>
      </c>
      <c r="AK36" s="46">
        <f t="shared" si="18"/>
        <v>0</v>
      </c>
      <c r="AL36" s="46">
        <f t="shared" si="19"/>
        <v>0</v>
      </c>
      <c r="AM36" s="46">
        <f t="shared" si="20"/>
        <v>0</v>
      </c>
    </row>
    <row r="37" spans="1:39" ht="25.5" hidden="1" x14ac:dyDescent="0.25">
      <c r="A37" s="15">
        <v>31</v>
      </c>
      <c r="B37" s="15" t="s">
        <v>34</v>
      </c>
      <c r="C37" s="16" t="s">
        <v>39</v>
      </c>
      <c r="D37" s="15" t="s">
        <v>37</v>
      </c>
      <c r="E37" s="17" t="s">
        <v>54</v>
      </c>
      <c r="F37" s="17" t="s">
        <v>28</v>
      </c>
      <c r="G37" s="18">
        <v>1368</v>
      </c>
      <c r="H37" s="19">
        <v>1368</v>
      </c>
      <c r="I37" s="20">
        <v>1</v>
      </c>
      <c r="J37" s="21">
        <v>1368</v>
      </c>
      <c r="K37" s="21">
        <v>0</v>
      </c>
      <c r="L37" s="21">
        <v>0</v>
      </c>
      <c r="M37" s="21">
        <v>0</v>
      </c>
      <c r="N37" s="21">
        <v>0</v>
      </c>
      <c r="O37" s="22">
        <f t="shared" si="1"/>
        <v>1</v>
      </c>
      <c r="P37" s="22">
        <f t="shared" si="2"/>
        <v>0</v>
      </c>
      <c r="Q37" s="22">
        <f t="shared" si="3"/>
        <v>0</v>
      </c>
      <c r="R37" s="22">
        <f t="shared" si="4"/>
        <v>0</v>
      </c>
      <c r="S37" s="22">
        <f t="shared" si="5"/>
        <v>0</v>
      </c>
      <c r="T37" s="6">
        <f t="shared" si="6"/>
        <v>0.9</v>
      </c>
      <c r="U37" s="15" t="str">
        <f t="shared" si="7"/>
        <v>Molto soddisfatto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f t="shared" si="8"/>
        <v>0</v>
      </c>
      <c r="AB37" s="22">
        <f t="shared" si="9"/>
        <v>0</v>
      </c>
      <c r="AC37" s="22">
        <f t="shared" si="10"/>
        <v>0</v>
      </c>
      <c r="AD37" s="22">
        <f t="shared" si="11"/>
        <v>0</v>
      </c>
      <c r="AE37" s="22">
        <f t="shared" si="12"/>
        <v>0</v>
      </c>
      <c r="AF37" s="22">
        <f t="shared" si="13"/>
        <v>0</v>
      </c>
      <c r="AG37" s="22">
        <f t="shared" si="14"/>
        <v>0</v>
      </c>
      <c r="AH37" s="45">
        <f t="shared" si="15"/>
        <v>0</v>
      </c>
      <c r="AI37" s="45">
        <f t="shared" si="16"/>
        <v>0</v>
      </c>
      <c r="AJ37" s="45">
        <f t="shared" si="17"/>
        <v>0</v>
      </c>
      <c r="AK37" s="45">
        <f t="shared" si="18"/>
        <v>0</v>
      </c>
      <c r="AL37" s="45">
        <f t="shared" si="19"/>
        <v>0</v>
      </c>
      <c r="AM37" s="45">
        <f t="shared" si="20"/>
        <v>0</v>
      </c>
    </row>
    <row r="38" spans="1:39" ht="25.5" hidden="1" x14ac:dyDescent="0.25">
      <c r="A38" s="15">
        <v>32</v>
      </c>
      <c r="B38" s="15" t="s">
        <v>34</v>
      </c>
      <c r="C38" s="16" t="s">
        <v>39</v>
      </c>
      <c r="D38" s="15" t="s">
        <v>37</v>
      </c>
      <c r="E38" s="17" t="s">
        <v>55</v>
      </c>
      <c r="F38" s="17" t="s">
        <v>29</v>
      </c>
      <c r="G38" s="18">
        <v>1656</v>
      </c>
      <c r="H38" s="19">
        <v>1656</v>
      </c>
      <c r="I38" s="20">
        <v>1</v>
      </c>
      <c r="J38" s="21">
        <v>1656</v>
      </c>
      <c r="K38" s="21">
        <v>0</v>
      </c>
      <c r="L38" s="21">
        <v>0</v>
      </c>
      <c r="M38" s="21">
        <v>0</v>
      </c>
      <c r="N38" s="21">
        <v>0</v>
      </c>
      <c r="O38" s="22">
        <f t="shared" si="1"/>
        <v>1</v>
      </c>
      <c r="P38" s="22">
        <f t="shared" si="2"/>
        <v>0</v>
      </c>
      <c r="Q38" s="22">
        <f t="shared" si="3"/>
        <v>0</v>
      </c>
      <c r="R38" s="22">
        <f t="shared" si="4"/>
        <v>0</v>
      </c>
      <c r="S38" s="22">
        <f t="shared" si="5"/>
        <v>0</v>
      </c>
      <c r="T38" s="6">
        <f t="shared" si="6"/>
        <v>0.9</v>
      </c>
      <c r="U38" s="15" t="str">
        <f t="shared" si="7"/>
        <v>Molto soddisfatto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f t="shared" si="8"/>
        <v>0</v>
      </c>
      <c r="AB38" s="22">
        <f t="shared" si="9"/>
        <v>0</v>
      </c>
      <c r="AC38" s="22">
        <f t="shared" si="10"/>
        <v>0</v>
      </c>
      <c r="AD38" s="22">
        <f t="shared" si="11"/>
        <v>0</v>
      </c>
      <c r="AE38" s="22">
        <f t="shared" si="12"/>
        <v>0</v>
      </c>
      <c r="AF38" s="22">
        <f t="shared" si="13"/>
        <v>0</v>
      </c>
      <c r="AG38" s="22">
        <f t="shared" si="14"/>
        <v>0</v>
      </c>
      <c r="AH38" s="45">
        <f t="shared" si="15"/>
        <v>0</v>
      </c>
      <c r="AI38" s="45">
        <f t="shared" si="16"/>
        <v>0</v>
      </c>
      <c r="AJ38" s="45">
        <f t="shared" si="17"/>
        <v>0</v>
      </c>
      <c r="AK38" s="45">
        <f t="shared" si="18"/>
        <v>0</v>
      </c>
      <c r="AL38" s="45">
        <f t="shared" si="19"/>
        <v>0</v>
      </c>
      <c r="AM38" s="45">
        <f t="shared" si="20"/>
        <v>0</v>
      </c>
    </row>
    <row r="39" spans="1:39" ht="25.5" hidden="1" x14ac:dyDescent="0.25">
      <c r="A39" s="15">
        <v>33</v>
      </c>
      <c r="B39" s="15" t="s">
        <v>34</v>
      </c>
      <c r="C39" s="16" t="s">
        <v>39</v>
      </c>
      <c r="D39" s="15" t="s">
        <v>37</v>
      </c>
      <c r="E39" s="17" t="s">
        <v>56</v>
      </c>
      <c r="F39" s="17" t="s">
        <v>30</v>
      </c>
      <c r="G39" s="18">
        <v>803</v>
      </c>
      <c r="H39" s="19">
        <v>803</v>
      </c>
      <c r="I39" s="20">
        <v>1</v>
      </c>
      <c r="J39" s="21">
        <v>803</v>
      </c>
      <c r="K39" s="21">
        <v>0</v>
      </c>
      <c r="L39" s="21">
        <v>0</v>
      </c>
      <c r="M39" s="21">
        <v>0</v>
      </c>
      <c r="N39" s="21">
        <v>0</v>
      </c>
      <c r="O39" s="22">
        <f t="shared" ref="O39:O70" si="21">IFERROR(J39/$H39,0)</f>
        <v>1</v>
      </c>
      <c r="P39" s="22">
        <f t="shared" ref="P39:P70" si="22">IFERROR(K39/$H39,0)</f>
        <v>0</v>
      </c>
      <c r="Q39" s="22">
        <f t="shared" ref="Q39:Q70" si="23">IFERROR(L39/$H39,0)</f>
        <v>0</v>
      </c>
      <c r="R39" s="22">
        <f t="shared" ref="R39:R70" si="24">IFERROR(M39/$H39,0)</f>
        <v>0</v>
      </c>
      <c r="S39" s="22">
        <f t="shared" ref="S39:S70" si="25">IFERROR(N39/$H39,0)</f>
        <v>0</v>
      </c>
      <c r="T39" s="6">
        <f t="shared" ref="T39:T70" si="26">IFERROR(SUMPRODUCT(J39:M39,$J$1:$M$1)/(SUM(J39:M39)*100),0)</f>
        <v>0.9</v>
      </c>
      <c r="U39" s="15" t="str">
        <f t="shared" si="7"/>
        <v>Molto soddisfatto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f t="shared" ref="AA39:AA70" si="27">SUM(V39:Z39)</f>
        <v>0</v>
      </c>
      <c r="AB39" s="22">
        <f t="shared" ref="AB39:AB70" si="28">IFERROR(V39/SUM($V39:$Z39),0)</f>
        <v>0</v>
      </c>
      <c r="AC39" s="22">
        <f t="shared" ref="AC39:AC70" si="29">IFERROR(W39/SUM($V39:$Z39),0)</f>
        <v>0</v>
      </c>
      <c r="AD39" s="22">
        <f t="shared" ref="AD39:AD70" si="30">IFERROR(X39/SUM($V39:$Z39),0)</f>
        <v>0</v>
      </c>
      <c r="AE39" s="22">
        <f t="shared" ref="AE39:AE70" si="31">IFERROR(Y39/SUM($V39:$Z39),0)</f>
        <v>0</v>
      </c>
      <c r="AF39" s="22">
        <f t="shared" ref="AF39:AF70" si="32">IFERROR(Z39/SUM($V39:$Z39),0)</f>
        <v>0</v>
      </c>
      <c r="AG39" s="22">
        <f t="shared" ref="AG39:AG70" si="33">MAX(AB39:AF39)</f>
        <v>0</v>
      </c>
      <c r="AH39" s="45">
        <f t="shared" ref="AH39:AH70" si="34">IFERROR(V39/$H39,0)</f>
        <v>0</v>
      </c>
      <c r="AI39" s="45">
        <f t="shared" ref="AI39:AI70" si="35">IFERROR(W39/$H39,0)</f>
        <v>0</v>
      </c>
      <c r="AJ39" s="45">
        <f t="shared" ref="AJ39:AJ70" si="36">IFERROR(X39/$H39,0)</f>
        <v>0</v>
      </c>
      <c r="AK39" s="45">
        <f t="shared" ref="AK39:AK70" si="37">IFERROR(Y39/$H39,0)</f>
        <v>0</v>
      </c>
      <c r="AL39" s="45">
        <f t="shared" ref="AL39:AL70" si="38">IFERROR(Z39/$H39,0)</f>
        <v>0</v>
      </c>
      <c r="AM39" s="45">
        <f t="shared" ref="AM39:AM70" si="39">IFERROR(AA39/H39,0)</f>
        <v>0</v>
      </c>
    </row>
    <row r="40" spans="1:39" ht="25.5" hidden="1" x14ac:dyDescent="0.25">
      <c r="A40" s="15">
        <v>34</v>
      </c>
      <c r="B40" s="15" t="s">
        <v>34</v>
      </c>
      <c r="C40" s="16" t="s">
        <v>39</v>
      </c>
      <c r="D40" s="15" t="s">
        <v>37</v>
      </c>
      <c r="E40" s="17" t="s">
        <v>57</v>
      </c>
      <c r="F40" s="17" t="s">
        <v>31</v>
      </c>
      <c r="G40" s="18">
        <v>798</v>
      </c>
      <c r="H40" s="19">
        <v>798</v>
      </c>
      <c r="I40" s="31">
        <v>1</v>
      </c>
      <c r="J40" s="21">
        <v>798</v>
      </c>
      <c r="K40" s="21">
        <v>0</v>
      </c>
      <c r="L40" s="21">
        <v>0</v>
      </c>
      <c r="M40" s="21">
        <v>0</v>
      </c>
      <c r="N40" s="21">
        <v>0</v>
      </c>
      <c r="O40" s="22">
        <f t="shared" si="21"/>
        <v>1</v>
      </c>
      <c r="P40" s="22">
        <f t="shared" si="22"/>
        <v>0</v>
      </c>
      <c r="Q40" s="22">
        <f t="shared" si="23"/>
        <v>0</v>
      </c>
      <c r="R40" s="22">
        <f t="shared" si="24"/>
        <v>0</v>
      </c>
      <c r="S40" s="22">
        <f t="shared" si="25"/>
        <v>0</v>
      </c>
      <c r="T40" s="6">
        <f t="shared" si="26"/>
        <v>0.9</v>
      </c>
      <c r="U40" s="15" t="str">
        <f t="shared" si="7"/>
        <v>Molto soddisfatto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f t="shared" si="27"/>
        <v>0</v>
      </c>
      <c r="AB40" s="22">
        <f t="shared" si="28"/>
        <v>0</v>
      </c>
      <c r="AC40" s="22">
        <f t="shared" si="29"/>
        <v>0</v>
      </c>
      <c r="AD40" s="22">
        <f t="shared" si="30"/>
        <v>0</v>
      </c>
      <c r="AE40" s="22">
        <f t="shared" si="31"/>
        <v>0</v>
      </c>
      <c r="AF40" s="22">
        <f t="shared" si="32"/>
        <v>0</v>
      </c>
      <c r="AG40" s="22">
        <f t="shared" si="33"/>
        <v>0</v>
      </c>
      <c r="AH40" s="45">
        <f t="shared" si="34"/>
        <v>0</v>
      </c>
      <c r="AI40" s="45">
        <f t="shared" si="35"/>
        <v>0</v>
      </c>
      <c r="AJ40" s="45">
        <f t="shared" si="36"/>
        <v>0</v>
      </c>
      <c r="AK40" s="45">
        <f t="shared" si="37"/>
        <v>0</v>
      </c>
      <c r="AL40" s="45">
        <f t="shared" si="38"/>
        <v>0</v>
      </c>
      <c r="AM40" s="45">
        <f t="shared" si="39"/>
        <v>0</v>
      </c>
    </row>
    <row r="41" spans="1:39" s="5" customFormat="1" ht="25.5" x14ac:dyDescent="0.25">
      <c r="A41" s="15">
        <v>35</v>
      </c>
      <c r="B41" s="23" t="s">
        <v>34</v>
      </c>
      <c r="C41" s="24" t="s">
        <v>39</v>
      </c>
      <c r="D41" s="23" t="s">
        <v>37</v>
      </c>
      <c r="E41" s="25" t="s">
        <v>58</v>
      </c>
      <c r="F41" s="25" t="s">
        <v>32</v>
      </c>
      <c r="G41" s="7">
        <f>SUM(G37:G40)</f>
        <v>4625</v>
      </c>
      <c r="H41" s="8">
        <f>SUM(H37:H40)</f>
        <v>4625</v>
      </c>
      <c r="I41" s="26">
        <f t="shared" ref="I41:I72" si="40">IFERROR(H41/G41,0)</f>
        <v>1</v>
      </c>
      <c r="J41" s="39">
        <f>SUM(J37:J40)</f>
        <v>4625</v>
      </c>
      <c r="K41" s="39">
        <f>SUM(K37:K40)</f>
        <v>0</v>
      </c>
      <c r="L41" s="39">
        <f>SUM(L37:L40)</f>
        <v>0</v>
      </c>
      <c r="M41" s="39">
        <f>SUM(M37:M40)</f>
        <v>0</v>
      </c>
      <c r="N41" s="39">
        <f>SUM(N37:N40)</f>
        <v>0</v>
      </c>
      <c r="O41" s="28">
        <f t="shared" si="21"/>
        <v>1</v>
      </c>
      <c r="P41" s="28">
        <f t="shared" si="22"/>
        <v>0</v>
      </c>
      <c r="Q41" s="28">
        <f t="shared" si="23"/>
        <v>0</v>
      </c>
      <c r="R41" s="28">
        <f t="shared" si="24"/>
        <v>0</v>
      </c>
      <c r="S41" s="28">
        <f t="shared" si="25"/>
        <v>0</v>
      </c>
      <c r="T41" s="41">
        <f t="shared" si="26"/>
        <v>0.9</v>
      </c>
      <c r="U41" s="23" t="str">
        <f t="shared" si="7"/>
        <v>Molto soddisfatto</v>
      </c>
      <c r="V41" s="27">
        <f>SUM(V37:V40)</f>
        <v>0</v>
      </c>
      <c r="W41" s="27">
        <f>SUM(W37:W40)</f>
        <v>0</v>
      </c>
      <c r="X41" s="27">
        <f>SUM(X37:X40)</f>
        <v>0</v>
      </c>
      <c r="Y41" s="27">
        <f>SUM(Y37:Y40)</f>
        <v>0</v>
      </c>
      <c r="Z41" s="27">
        <f>SUM(Z37:Z40)</f>
        <v>0</v>
      </c>
      <c r="AA41" s="21">
        <f t="shared" si="27"/>
        <v>0</v>
      </c>
      <c r="AB41" s="28">
        <f t="shared" si="28"/>
        <v>0</v>
      </c>
      <c r="AC41" s="28">
        <f t="shared" si="29"/>
        <v>0</v>
      </c>
      <c r="AD41" s="28">
        <f t="shared" si="30"/>
        <v>0</v>
      </c>
      <c r="AE41" s="28">
        <f t="shared" si="31"/>
        <v>0</v>
      </c>
      <c r="AF41" s="28">
        <f t="shared" si="32"/>
        <v>0</v>
      </c>
      <c r="AG41" s="28">
        <f t="shared" si="33"/>
        <v>0</v>
      </c>
      <c r="AH41" s="46">
        <f t="shared" si="34"/>
        <v>0</v>
      </c>
      <c r="AI41" s="46">
        <f t="shared" si="35"/>
        <v>0</v>
      </c>
      <c r="AJ41" s="46">
        <f t="shared" si="36"/>
        <v>0</v>
      </c>
      <c r="AK41" s="46">
        <f t="shared" si="37"/>
        <v>0</v>
      </c>
      <c r="AL41" s="46">
        <f t="shared" si="38"/>
        <v>0</v>
      </c>
      <c r="AM41" s="46">
        <f t="shared" si="39"/>
        <v>0</v>
      </c>
    </row>
    <row r="42" spans="1:39" ht="38.25" hidden="1" x14ac:dyDescent="0.25">
      <c r="A42" s="15">
        <v>36</v>
      </c>
      <c r="B42" s="15" t="s">
        <v>34</v>
      </c>
      <c r="C42" s="16" t="s">
        <v>40</v>
      </c>
      <c r="D42" s="15" t="s">
        <v>36</v>
      </c>
      <c r="E42" s="17" t="s">
        <v>54</v>
      </c>
      <c r="F42" s="17" t="s">
        <v>28</v>
      </c>
      <c r="G42" s="18">
        <v>172</v>
      </c>
      <c r="H42" s="19">
        <v>170</v>
      </c>
      <c r="I42" s="29">
        <f t="shared" si="40"/>
        <v>0.98837209302325579</v>
      </c>
      <c r="J42" s="21">
        <v>163</v>
      </c>
      <c r="K42" s="21">
        <v>5</v>
      </c>
      <c r="L42" s="21">
        <v>2</v>
      </c>
      <c r="M42" s="21"/>
      <c r="N42" s="21"/>
      <c r="O42" s="22">
        <f t="shared" si="21"/>
        <v>0.95882352941176474</v>
      </c>
      <c r="P42" s="22">
        <f t="shared" si="22"/>
        <v>2.9411764705882353E-2</v>
      </c>
      <c r="Q42" s="22">
        <f t="shared" si="23"/>
        <v>1.1764705882352941E-2</v>
      </c>
      <c r="R42" s="22">
        <f t="shared" si="24"/>
        <v>0</v>
      </c>
      <c r="S42" s="22">
        <f t="shared" si="25"/>
        <v>0</v>
      </c>
      <c r="T42" s="6">
        <f t="shared" si="26"/>
        <v>0.88617647058823534</v>
      </c>
      <c r="U42" s="15" t="str">
        <f t="shared" si="7"/>
        <v>Molto soddisfatto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f t="shared" si="27"/>
        <v>0</v>
      </c>
      <c r="AB42" s="22">
        <f t="shared" si="28"/>
        <v>0</v>
      </c>
      <c r="AC42" s="22">
        <f t="shared" si="29"/>
        <v>0</v>
      </c>
      <c r="AD42" s="22">
        <f t="shared" si="30"/>
        <v>0</v>
      </c>
      <c r="AE42" s="22">
        <f t="shared" si="31"/>
        <v>0</v>
      </c>
      <c r="AF42" s="22">
        <f t="shared" si="32"/>
        <v>0</v>
      </c>
      <c r="AG42" s="22">
        <f t="shared" si="33"/>
        <v>0</v>
      </c>
      <c r="AH42" s="45">
        <f t="shared" si="34"/>
        <v>0</v>
      </c>
      <c r="AI42" s="45">
        <f t="shared" si="35"/>
        <v>0</v>
      </c>
      <c r="AJ42" s="45">
        <f t="shared" si="36"/>
        <v>0</v>
      </c>
      <c r="AK42" s="45">
        <f t="shared" si="37"/>
        <v>0</v>
      </c>
      <c r="AL42" s="45">
        <f t="shared" si="38"/>
        <v>0</v>
      </c>
      <c r="AM42" s="45">
        <f t="shared" si="39"/>
        <v>0</v>
      </c>
    </row>
    <row r="43" spans="1:39" ht="38.25" hidden="1" x14ac:dyDescent="0.25">
      <c r="A43" s="15">
        <v>37</v>
      </c>
      <c r="B43" s="15" t="s">
        <v>34</v>
      </c>
      <c r="C43" s="16" t="s">
        <v>40</v>
      </c>
      <c r="D43" s="15" t="s">
        <v>36</v>
      </c>
      <c r="E43" s="17" t="s">
        <v>55</v>
      </c>
      <c r="F43" s="17" t="s">
        <v>29</v>
      </c>
      <c r="G43" s="18">
        <v>116</v>
      </c>
      <c r="H43" s="19">
        <v>116</v>
      </c>
      <c r="I43" s="29">
        <f t="shared" si="40"/>
        <v>1</v>
      </c>
      <c r="J43" s="21">
        <v>113</v>
      </c>
      <c r="K43" s="21">
        <v>3</v>
      </c>
      <c r="L43" s="21"/>
      <c r="M43" s="21"/>
      <c r="N43" s="21"/>
      <c r="O43" s="22">
        <f t="shared" si="21"/>
        <v>0.97413793103448276</v>
      </c>
      <c r="P43" s="22">
        <f t="shared" si="22"/>
        <v>2.5862068965517241E-2</v>
      </c>
      <c r="Q43" s="22">
        <f t="shared" si="23"/>
        <v>0</v>
      </c>
      <c r="R43" s="22">
        <f t="shared" si="24"/>
        <v>0</v>
      </c>
      <c r="S43" s="22">
        <f t="shared" si="25"/>
        <v>0</v>
      </c>
      <c r="T43" s="6">
        <f t="shared" si="26"/>
        <v>0.89353448275862069</v>
      </c>
      <c r="U43" s="15" t="str">
        <f t="shared" si="7"/>
        <v>Molto soddisfatto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f t="shared" si="27"/>
        <v>0</v>
      </c>
      <c r="AB43" s="22">
        <f t="shared" si="28"/>
        <v>0</v>
      </c>
      <c r="AC43" s="22">
        <f t="shared" si="29"/>
        <v>0</v>
      </c>
      <c r="AD43" s="22">
        <f t="shared" si="30"/>
        <v>0</v>
      </c>
      <c r="AE43" s="22">
        <f t="shared" si="31"/>
        <v>0</v>
      </c>
      <c r="AF43" s="22">
        <f t="shared" si="32"/>
        <v>0</v>
      </c>
      <c r="AG43" s="22">
        <f t="shared" si="33"/>
        <v>0</v>
      </c>
      <c r="AH43" s="45">
        <f t="shared" si="34"/>
        <v>0</v>
      </c>
      <c r="AI43" s="45">
        <f t="shared" si="35"/>
        <v>0</v>
      </c>
      <c r="AJ43" s="45">
        <f t="shared" si="36"/>
        <v>0</v>
      </c>
      <c r="AK43" s="45">
        <f t="shared" si="37"/>
        <v>0</v>
      </c>
      <c r="AL43" s="45">
        <f t="shared" si="38"/>
        <v>0</v>
      </c>
      <c r="AM43" s="45">
        <f t="shared" si="39"/>
        <v>0</v>
      </c>
    </row>
    <row r="44" spans="1:39" ht="38.25" hidden="1" x14ac:dyDescent="0.25">
      <c r="A44" s="15">
        <v>38</v>
      </c>
      <c r="B44" s="15" t="s">
        <v>34</v>
      </c>
      <c r="C44" s="16" t="s">
        <v>40</v>
      </c>
      <c r="D44" s="15" t="s">
        <v>36</v>
      </c>
      <c r="E44" s="17" t="s">
        <v>56</v>
      </c>
      <c r="F44" s="17" t="s">
        <v>30</v>
      </c>
      <c r="G44" s="18">
        <v>81</v>
      </c>
      <c r="H44" s="19">
        <v>68</v>
      </c>
      <c r="I44" s="29">
        <f t="shared" si="40"/>
        <v>0.83950617283950613</v>
      </c>
      <c r="J44" s="21">
        <v>61</v>
      </c>
      <c r="K44" s="21">
        <v>6</v>
      </c>
      <c r="L44" s="21">
        <v>1</v>
      </c>
      <c r="M44" s="21"/>
      <c r="N44" s="21"/>
      <c r="O44" s="22">
        <f t="shared" si="21"/>
        <v>0.8970588235294118</v>
      </c>
      <c r="P44" s="22">
        <f t="shared" si="22"/>
        <v>8.8235294117647065E-2</v>
      </c>
      <c r="Q44" s="22">
        <f t="shared" si="23"/>
        <v>1.4705882352941176E-2</v>
      </c>
      <c r="R44" s="22">
        <f t="shared" si="24"/>
        <v>0</v>
      </c>
      <c r="S44" s="22">
        <f t="shared" si="25"/>
        <v>0</v>
      </c>
      <c r="T44" s="6">
        <f t="shared" si="26"/>
        <v>0.86985294117647061</v>
      </c>
      <c r="U44" s="15" t="str">
        <f t="shared" si="7"/>
        <v>Molto soddisfatto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f t="shared" si="27"/>
        <v>0</v>
      </c>
      <c r="AB44" s="22">
        <f t="shared" si="28"/>
        <v>0</v>
      </c>
      <c r="AC44" s="22">
        <f t="shared" si="29"/>
        <v>0</v>
      </c>
      <c r="AD44" s="22">
        <f t="shared" si="30"/>
        <v>0</v>
      </c>
      <c r="AE44" s="22">
        <f t="shared" si="31"/>
        <v>0</v>
      </c>
      <c r="AF44" s="22">
        <f t="shared" si="32"/>
        <v>0</v>
      </c>
      <c r="AG44" s="22">
        <f t="shared" si="33"/>
        <v>0</v>
      </c>
      <c r="AH44" s="45">
        <f t="shared" si="34"/>
        <v>0</v>
      </c>
      <c r="AI44" s="45">
        <f t="shared" si="35"/>
        <v>0</v>
      </c>
      <c r="AJ44" s="45">
        <f t="shared" si="36"/>
        <v>0</v>
      </c>
      <c r="AK44" s="45">
        <f t="shared" si="37"/>
        <v>0</v>
      </c>
      <c r="AL44" s="45">
        <f t="shared" si="38"/>
        <v>0</v>
      </c>
      <c r="AM44" s="45">
        <f t="shared" si="39"/>
        <v>0</v>
      </c>
    </row>
    <row r="45" spans="1:39" ht="38.25" hidden="1" x14ac:dyDescent="0.25">
      <c r="A45" s="15">
        <v>39</v>
      </c>
      <c r="B45" s="15" t="s">
        <v>34</v>
      </c>
      <c r="C45" s="16" t="s">
        <v>40</v>
      </c>
      <c r="D45" s="15" t="s">
        <v>36</v>
      </c>
      <c r="E45" s="17" t="s">
        <v>57</v>
      </c>
      <c r="F45" s="17" t="s">
        <v>31</v>
      </c>
      <c r="G45" s="18">
        <v>135</v>
      </c>
      <c r="H45" s="19">
        <v>126</v>
      </c>
      <c r="I45" s="29">
        <f t="shared" si="40"/>
        <v>0.93333333333333335</v>
      </c>
      <c r="J45" s="21"/>
      <c r="K45" s="21"/>
      <c r="L45" s="21"/>
      <c r="M45" s="21"/>
      <c r="N45" s="21"/>
      <c r="O45" s="22">
        <f t="shared" si="21"/>
        <v>0</v>
      </c>
      <c r="P45" s="22">
        <f t="shared" si="22"/>
        <v>0</v>
      </c>
      <c r="Q45" s="22">
        <f t="shared" si="23"/>
        <v>0</v>
      </c>
      <c r="R45" s="22">
        <f t="shared" si="24"/>
        <v>0</v>
      </c>
      <c r="S45" s="22">
        <f t="shared" si="25"/>
        <v>0</v>
      </c>
      <c r="T45" s="6">
        <f t="shared" si="26"/>
        <v>0</v>
      </c>
      <c r="U45" s="15" t="str">
        <f t="shared" si="7"/>
        <v>Non valutato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f t="shared" si="27"/>
        <v>0</v>
      </c>
      <c r="AB45" s="22">
        <f t="shared" si="28"/>
        <v>0</v>
      </c>
      <c r="AC45" s="22">
        <f t="shared" si="29"/>
        <v>0</v>
      </c>
      <c r="AD45" s="22">
        <f t="shared" si="30"/>
        <v>0</v>
      </c>
      <c r="AE45" s="22">
        <f t="shared" si="31"/>
        <v>0</v>
      </c>
      <c r="AF45" s="22">
        <f t="shared" si="32"/>
        <v>0</v>
      </c>
      <c r="AG45" s="22">
        <f t="shared" si="33"/>
        <v>0</v>
      </c>
      <c r="AH45" s="45">
        <f t="shared" si="34"/>
        <v>0</v>
      </c>
      <c r="AI45" s="45">
        <f t="shared" si="35"/>
        <v>0</v>
      </c>
      <c r="AJ45" s="45">
        <f t="shared" si="36"/>
        <v>0</v>
      </c>
      <c r="AK45" s="45">
        <f t="shared" si="37"/>
        <v>0</v>
      </c>
      <c r="AL45" s="45">
        <f t="shared" si="38"/>
        <v>0</v>
      </c>
      <c r="AM45" s="45">
        <f t="shared" si="39"/>
        <v>0</v>
      </c>
    </row>
    <row r="46" spans="1:39" ht="38.25" x14ac:dyDescent="0.25">
      <c r="A46" s="15">
        <v>40</v>
      </c>
      <c r="B46" s="23" t="s">
        <v>34</v>
      </c>
      <c r="C46" s="24" t="s">
        <v>40</v>
      </c>
      <c r="D46" s="23" t="s">
        <v>36</v>
      </c>
      <c r="E46" s="25" t="s">
        <v>58</v>
      </c>
      <c r="F46" s="25" t="s">
        <v>32</v>
      </c>
      <c r="G46" s="7">
        <f>SUM(G42:G45)</f>
        <v>504</v>
      </c>
      <c r="H46" s="8">
        <f>SUM(H42:H45)</f>
        <v>480</v>
      </c>
      <c r="I46" s="30">
        <f t="shared" si="40"/>
        <v>0.95238095238095233</v>
      </c>
      <c r="J46" s="39">
        <f>SUM(J42:J45)</f>
        <v>337</v>
      </c>
      <c r="K46" s="39">
        <f>SUM(K42:K45)</f>
        <v>14</v>
      </c>
      <c r="L46" s="39">
        <f>SUM(L42:L45)</f>
        <v>3</v>
      </c>
      <c r="M46" s="39">
        <f>SUM(M42:M45)</f>
        <v>0</v>
      </c>
      <c r="N46" s="39">
        <f>SUM(N42:N45)</f>
        <v>0</v>
      </c>
      <c r="O46" s="28">
        <f t="shared" si="21"/>
        <v>0.70208333333333328</v>
      </c>
      <c r="P46" s="28">
        <f t="shared" si="22"/>
        <v>2.9166666666666667E-2</v>
      </c>
      <c r="Q46" s="28">
        <f t="shared" si="23"/>
        <v>6.2500000000000003E-3</v>
      </c>
      <c r="R46" s="28">
        <f t="shared" si="24"/>
        <v>0</v>
      </c>
      <c r="S46" s="28">
        <f t="shared" si="25"/>
        <v>0</v>
      </c>
      <c r="T46" s="41">
        <f t="shared" si="26"/>
        <v>0.88545197740112991</v>
      </c>
      <c r="U46" s="23" t="str">
        <f t="shared" si="7"/>
        <v>Molto soddisfatto</v>
      </c>
      <c r="V46" s="27">
        <f>SUM(V42:V45)</f>
        <v>0</v>
      </c>
      <c r="W46" s="27">
        <f>SUM(W42:W45)</f>
        <v>0</v>
      </c>
      <c r="X46" s="27">
        <f>SUM(X42:X45)</f>
        <v>0</v>
      </c>
      <c r="Y46" s="27">
        <f>SUM(Y42:Y45)</f>
        <v>0</v>
      </c>
      <c r="Z46" s="27">
        <f>SUM(Z42:Z45)</f>
        <v>0</v>
      </c>
      <c r="AA46" s="21">
        <f t="shared" si="27"/>
        <v>0</v>
      </c>
      <c r="AB46" s="28">
        <f t="shared" si="28"/>
        <v>0</v>
      </c>
      <c r="AC46" s="28">
        <f t="shared" si="29"/>
        <v>0</v>
      </c>
      <c r="AD46" s="28">
        <f t="shared" si="30"/>
        <v>0</v>
      </c>
      <c r="AE46" s="28">
        <f t="shared" si="31"/>
        <v>0</v>
      </c>
      <c r="AF46" s="28">
        <f t="shared" si="32"/>
        <v>0</v>
      </c>
      <c r="AG46" s="28">
        <f t="shared" si="33"/>
        <v>0</v>
      </c>
      <c r="AH46" s="46">
        <f t="shared" si="34"/>
        <v>0</v>
      </c>
      <c r="AI46" s="46">
        <f t="shared" si="35"/>
        <v>0</v>
      </c>
      <c r="AJ46" s="46">
        <f t="shared" si="36"/>
        <v>0</v>
      </c>
      <c r="AK46" s="46">
        <f t="shared" si="37"/>
        <v>0</v>
      </c>
      <c r="AL46" s="46">
        <f t="shared" si="38"/>
        <v>0</v>
      </c>
      <c r="AM46" s="46">
        <f t="shared" si="39"/>
        <v>0</v>
      </c>
    </row>
    <row r="47" spans="1:39" ht="25.5" hidden="1" x14ac:dyDescent="0.25">
      <c r="A47" s="15">
        <v>41</v>
      </c>
      <c r="B47" s="15" t="s">
        <v>34</v>
      </c>
      <c r="C47" s="16" t="s">
        <v>40</v>
      </c>
      <c r="D47" s="15" t="s">
        <v>37</v>
      </c>
      <c r="E47" s="17" t="s">
        <v>54</v>
      </c>
      <c r="F47" s="17" t="s">
        <v>28</v>
      </c>
      <c r="G47" s="18">
        <v>4257</v>
      </c>
      <c r="H47" s="19">
        <v>1</v>
      </c>
      <c r="I47" s="31">
        <f t="shared" si="40"/>
        <v>2.3490721165139771E-4</v>
      </c>
      <c r="J47" s="21">
        <v>1</v>
      </c>
      <c r="K47" s="21"/>
      <c r="L47" s="21"/>
      <c r="M47" s="21"/>
      <c r="N47" s="21"/>
      <c r="O47" s="22">
        <f t="shared" si="21"/>
        <v>1</v>
      </c>
      <c r="P47" s="22">
        <f t="shared" si="22"/>
        <v>0</v>
      </c>
      <c r="Q47" s="22">
        <f t="shared" si="23"/>
        <v>0</v>
      </c>
      <c r="R47" s="22">
        <f t="shared" si="24"/>
        <v>0</v>
      </c>
      <c r="S47" s="22">
        <f t="shared" si="25"/>
        <v>0</v>
      </c>
      <c r="T47" s="6">
        <f t="shared" si="26"/>
        <v>0.9</v>
      </c>
      <c r="U47" s="15" t="str">
        <f t="shared" si="7"/>
        <v>Molto soddisfatto</v>
      </c>
      <c r="V47" s="21"/>
      <c r="W47" s="21"/>
      <c r="X47" s="21"/>
      <c r="Y47" s="21"/>
      <c r="Z47" s="21"/>
      <c r="AA47" s="21">
        <f t="shared" si="27"/>
        <v>0</v>
      </c>
      <c r="AB47" s="22">
        <f t="shared" si="28"/>
        <v>0</v>
      </c>
      <c r="AC47" s="22">
        <f t="shared" si="29"/>
        <v>0</v>
      </c>
      <c r="AD47" s="22">
        <f t="shared" si="30"/>
        <v>0</v>
      </c>
      <c r="AE47" s="22">
        <f t="shared" si="31"/>
        <v>0</v>
      </c>
      <c r="AF47" s="22">
        <f t="shared" si="32"/>
        <v>0</v>
      </c>
      <c r="AG47" s="22">
        <f t="shared" si="33"/>
        <v>0</v>
      </c>
      <c r="AH47" s="45">
        <f t="shared" si="34"/>
        <v>0</v>
      </c>
      <c r="AI47" s="45">
        <f t="shared" si="35"/>
        <v>0</v>
      </c>
      <c r="AJ47" s="45">
        <f t="shared" si="36"/>
        <v>0</v>
      </c>
      <c r="AK47" s="45">
        <f t="shared" si="37"/>
        <v>0</v>
      </c>
      <c r="AL47" s="45">
        <f t="shared" si="38"/>
        <v>0</v>
      </c>
      <c r="AM47" s="45">
        <f t="shared" si="39"/>
        <v>0</v>
      </c>
    </row>
    <row r="48" spans="1:39" ht="25.5" hidden="1" x14ac:dyDescent="0.25">
      <c r="A48" s="15">
        <v>42</v>
      </c>
      <c r="B48" s="15" t="s">
        <v>34</v>
      </c>
      <c r="C48" s="16" t="s">
        <v>40</v>
      </c>
      <c r="D48" s="15" t="s">
        <v>37</v>
      </c>
      <c r="E48" s="17" t="s">
        <v>55</v>
      </c>
      <c r="F48" s="17" t="s">
        <v>29</v>
      </c>
      <c r="G48" s="18">
        <v>6323</v>
      </c>
      <c r="H48" s="19">
        <v>3</v>
      </c>
      <c r="I48" s="31">
        <f t="shared" si="40"/>
        <v>4.7445832674363435E-4</v>
      </c>
      <c r="J48" s="21">
        <v>3</v>
      </c>
      <c r="K48" s="21"/>
      <c r="L48" s="21"/>
      <c r="M48" s="21"/>
      <c r="N48" s="21"/>
      <c r="O48" s="22">
        <f t="shared" si="21"/>
        <v>1</v>
      </c>
      <c r="P48" s="22">
        <f t="shared" si="22"/>
        <v>0</v>
      </c>
      <c r="Q48" s="22">
        <f t="shared" si="23"/>
        <v>0</v>
      </c>
      <c r="R48" s="22">
        <f t="shared" si="24"/>
        <v>0</v>
      </c>
      <c r="S48" s="22">
        <f t="shared" si="25"/>
        <v>0</v>
      </c>
      <c r="T48" s="6">
        <f t="shared" si="26"/>
        <v>0.9</v>
      </c>
      <c r="U48" s="15" t="str">
        <f t="shared" si="7"/>
        <v>Molto soddisfatto</v>
      </c>
      <c r="V48" s="21"/>
      <c r="W48" s="21"/>
      <c r="X48" s="21"/>
      <c r="Y48" s="21"/>
      <c r="Z48" s="21"/>
      <c r="AA48" s="21">
        <f t="shared" si="27"/>
        <v>0</v>
      </c>
      <c r="AB48" s="22">
        <f t="shared" si="28"/>
        <v>0</v>
      </c>
      <c r="AC48" s="22">
        <f t="shared" si="29"/>
        <v>0</v>
      </c>
      <c r="AD48" s="22">
        <f t="shared" si="30"/>
        <v>0</v>
      </c>
      <c r="AE48" s="22">
        <f t="shared" si="31"/>
        <v>0</v>
      </c>
      <c r="AF48" s="22">
        <f t="shared" si="32"/>
        <v>0</v>
      </c>
      <c r="AG48" s="22">
        <f t="shared" si="33"/>
        <v>0</v>
      </c>
      <c r="AH48" s="45">
        <f t="shared" si="34"/>
        <v>0</v>
      </c>
      <c r="AI48" s="45">
        <f t="shared" si="35"/>
        <v>0</v>
      </c>
      <c r="AJ48" s="45">
        <f t="shared" si="36"/>
        <v>0</v>
      </c>
      <c r="AK48" s="45">
        <f t="shared" si="37"/>
        <v>0</v>
      </c>
      <c r="AL48" s="45">
        <f t="shared" si="38"/>
        <v>0</v>
      </c>
      <c r="AM48" s="45">
        <f t="shared" si="39"/>
        <v>0</v>
      </c>
    </row>
    <row r="49" spans="1:39" ht="25.5" hidden="1" x14ac:dyDescent="0.25">
      <c r="A49" s="15">
        <v>43</v>
      </c>
      <c r="B49" s="15" t="s">
        <v>34</v>
      </c>
      <c r="C49" s="16" t="s">
        <v>40</v>
      </c>
      <c r="D49" s="15" t="s">
        <v>37</v>
      </c>
      <c r="E49" s="17" t="s">
        <v>56</v>
      </c>
      <c r="F49" s="17" t="s">
        <v>30</v>
      </c>
      <c r="G49" s="18">
        <v>3958</v>
      </c>
      <c r="H49" s="19">
        <v>2</v>
      </c>
      <c r="I49" s="31">
        <f t="shared" si="40"/>
        <v>5.0530570995452253E-4</v>
      </c>
      <c r="J49" s="21">
        <v>2</v>
      </c>
      <c r="K49" s="21"/>
      <c r="L49" s="21"/>
      <c r="M49" s="21"/>
      <c r="N49" s="21"/>
      <c r="O49" s="22">
        <f t="shared" si="21"/>
        <v>1</v>
      </c>
      <c r="P49" s="22">
        <f t="shared" si="22"/>
        <v>0</v>
      </c>
      <c r="Q49" s="22">
        <f t="shared" si="23"/>
        <v>0</v>
      </c>
      <c r="R49" s="22">
        <f t="shared" si="24"/>
        <v>0</v>
      </c>
      <c r="S49" s="22">
        <f t="shared" si="25"/>
        <v>0</v>
      </c>
      <c r="T49" s="6">
        <f t="shared" si="26"/>
        <v>0.9</v>
      </c>
      <c r="U49" s="15" t="str">
        <f t="shared" si="7"/>
        <v>Molto soddisfatto</v>
      </c>
      <c r="V49" s="21"/>
      <c r="W49" s="21"/>
      <c r="X49" s="21"/>
      <c r="Y49" s="21"/>
      <c r="Z49" s="21"/>
      <c r="AA49" s="21">
        <f t="shared" si="27"/>
        <v>0</v>
      </c>
      <c r="AB49" s="22">
        <f t="shared" si="28"/>
        <v>0</v>
      </c>
      <c r="AC49" s="22">
        <f t="shared" si="29"/>
        <v>0</v>
      </c>
      <c r="AD49" s="22">
        <f t="shared" si="30"/>
        <v>0</v>
      </c>
      <c r="AE49" s="22">
        <f t="shared" si="31"/>
        <v>0</v>
      </c>
      <c r="AF49" s="22">
        <f t="shared" si="32"/>
        <v>0</v>
      </c>
      <c r="AG49" s="22">
        <f t="shared" si="33"/>
        <v>0</v>
      </c>
      <c r="AH49" s="45">
        <f t="shared" si="34"/>
        <v>0</v>
      </c>
      <c r="AI49" s="45">
        <f t="shared" si="35"/>
        <v>0</v>
      </c>
      <c r="AJ49" s="45">
        <f t="shared" si="36"/>
        <v>0</v>
      </c>
      <c r="AK49" s="45">
        <f t="shared" si="37"/>
        <v>0</v>
      </c>
      <c r="AL49" s="45">
        <f t="shared" si="38"/>
        <v>0</v>
      </c>
      <c r="AM49" s="45">
        <f t="shared" si="39"/>
        <v>0</v>
      </c>
    </row>
    <row r="50" spans="1:39" ht="25.5" hidden="1" x14ac:dyDescent="0.25">
      <c r="A50" s="15">
        <v>44</v>
      </c>
      <c r="B50" s="15" t="s">
        <v>34</v>
      </c>
      <c r="C50" s="16" t="s">
        <v>40</v>
      </c>
      <c r="D50" s="15" t="s">
        <v>37</v>
      </c>
      <c r="E50" s="17" t="s">
        <v>57</v>
      </c>
      <c r="F50" s="17" t="s">
        <v>31</v>
      </c>
      <c r="G50" s="18">
        <v>4281</v>
      </c>
      <c r="H50" s="19">
        <v>2</v>
      </c>
      <c r="I50" s="31">
        <f t="shared" si="40"/>
        <v>4.6718056528848397E-4</v>
      </c>
      <c r="J50" s="21">
        <v>2</v>
      </c>
      <c r="K50" s="21"/>
      <c r="L50" s="21"/>
      <c r="M50" s="21"/>
      <c r="N50" s="21"/>
      <c r="O50" s="22">
        <f t="shared" si="21"/>
        <v>1</v>
      </c>
      <c r="P50" s="22">
        <f t="shared" si="22"/>
        <v>0</v>
      </c>
      <c r="Q50" s="22">
        <f t="shared" si="23"/>
        <v>0</v>
      </c>
      <c r="R50" s="22">
        <f t="shared" si="24"/>
        <v>0</v>
      </c>
      <c r="S50" s="22">
        <f t="shared" si="25"/>
        <v>0</v>
      </c>
      <c r="T50" s="6">
        <f t="shared" si="26"/>
        <v>0.9</v>
      </c>
      <c r="U50" s="15" t="str">
        <f t="shared" si="7"/>
        <v>Molto soddisfatto</v>
      </c>
      <c r="V50" s="21"/>
      <c r="W50" s="21"/>
      <c r="X50" s="21"/>
      <c r="Y50" s="21"/>
      <c r="Z50" s="21"/>
      <c r="AA50" s="21">
        <f t="shared" si="27"/>
        <v>0</v>
      </c>
      <c r="AB50" s="22">
        <f t="shared" si="28"/>
        <v>0</v>
      </c>
      <c r="AC50" s="22">
        <f t="shared" si="29"/>
        <v>0</v>
      </c>
      <c r="AD50" s="22">
        <f t="shared" si="30"/>
        <v>0</v>
      </c>
      <c r="AE50" s="22">
        <f t="shared" si="31"/>
        <v>0</v>
      </c>
      <c r="AF50" s="22">
        <f t="shared" si="32"/>
        <v>0</v>
      </c>
      <c r="AG50" s="22">
        <f t="shared" si="33"/>
        <v>0</v>
      </c>
      <c r="AH50" s="45">
        <f t="shared" si="34"/>
        <v>0</v>
      </c>
      <c r="AI50" s="45">
        <f t="shared" si="35"/>
        <v>0</v>
      </c>
      <c r="AJ50" s="45">
        <f t="shared" si="36"/>
        <v>0</v>
      </c>
      <c r="AK50" s="45">
        <f t="shared" si="37"/>
        <v>0</v>
      </c>
      <c r="AL50" s="45">
        <f t="shared" si="38"/>
        <v>0</v>
      </c>
      <c r="AM50" s="45">
        <f t="shared" si="39"/>
        <v>0</v>
      </c>
    </row>
    <row r="51" spans="1:39" ht="25.5" x14ac:dyDescent="0.25">
      <c r="A51" s="15">
        <v>45</v>
      </c>
      <c r="B51" s="23" t="s">
        <v>34</v>
      </c>
      <c r="C51" s="24" t="s">
        <v>40</v>
      </c>
      <c r="D51" s="23" t="s">
        <v>37</v>
      </c>
      <c r="E51" s="25" t="s">
        <v>58</v>
      </c>
      <c r="F51" s="25" t="s">
        <v>32</v>
      </c>
      <c r="G51" s="7">
        <f>SUM(G47:G50)</f>
        <v>18819</v>
      </c>
      <c r="H51" s="8">
        <f>SUM(H47:H50)</f>
        <v>8</v>
      </c>
      <c r="I51" s="30">
        <f t="shared" si="40"/>
        <v>4.2510229023858865E-4</v>
      </c>
      <c r="J51" s="39">
        <f>SUM(J47:J50)</f>
        <v>8</v>
      </c>
      <c r="K51" s="39">
        <f>SUM(K47:K50)</f>
        <v>0</v>
      </c>
      <c r="L51" s="39">
        <f>SUM(L47:L50)</f>
        <v>0</v>
      </c>
      <c r="M51" s="39">
        <f>SUM(M47:M50)</f>
        <v>0</v>
      </c>
      <c r="N51" s="39">
        <f>SUM(N47:N50)</f>
        <v>0</v>
      </c>
      <c r="O51" s="28">
        <f t="shared" si="21"/>
        <v>1</v>
      </c>
      <c r="P51" s="28">
        <f t="shared" si="22"/>
        <v>0</v>
      </c>
      <c r="Q51" s="28">
        <f t="shared" si="23"/>
        <v>0</v>
      </c>
      <c r="R51" s="28">
        <f t="shared" si="24"/>
        <v>0</v>
      </c>
      <c r="S51" s="28">
        <f t="shared" si="25"/>
        <v>0</v>
      </c>
      <c r="T51" s="41">
        <f t="shared" si="26"/>
        <v>0.9</v>
      </c>
      <c r="U51" s="23" t="str">
        <f t="shared" si="7"/>
        <v>Molto soddisfatto</v>
      </c>
      <c r="V51" s="27">
        <f>SUM(V48:V50)</f>
        <v>0</v>
      </c>
      <c r="W51" s="27">
        <f>SUM(W48:W50)</f>
        <v>0</v>
      </c>
      <c r="X51" s="27">
        <f>SUM(X48:X50)</f>
        <v>0</v>
      </c>
      <c r="Y51" s="27">
        <f>SUM(Y48:Y50)</f>
        <v>0</v>
      </c>
      <c r="Z51" s="27">
        <f>SUM(Z48:Z50)</f>
        <v>0</v>
      </c>
      <c r="AA51" s="21">
        <f t="shared" si="27"/>
        <v>0</v>
      </c>
      <c r="AB51" s="28">
        <f t="shared" si="28"/>
        <v>0</v>
      </c>
      <c r="AC51" s="28">
        <f t="shared" si="29"/>
        <v>0</v>
      </c>
      <c r="AD51" s="28">
        <f t="shared" si="30"/>
        <v>0</v>
      </c>
      <c r="AE51" s="28">
        <f t="shared" si="31"/>
        <v>0</v>
      </c>
      <c r="AF51" s="28">
        <f t="shared" si="32"/>
        <v>0</v>
      </c>
      <c r="AG51" s="28">
        <f t="shared" si="33"/>
        <v>0</v>
      </c>
      <c r="AH51" s="46">
        <f t="shared" si="34"/>
        <v>0</v>
      </c>
      <c r="AI51" s="46">
        <f t="shared" si="35"/>
        <v>0</v>
      </c>
      <c r="AJ51" s="46">
        <f t="shared" si="36"/>
        <v>0</v>
      </c>
      <c r="AK51" s="46">
        <f t="shared" si="37"/>
        <v>0</v>
      </c>
      <c r="AL51" s="46">
        <f t="shared" si="38"/>
        <v>0</v>
      </c>
      <c r="AM51" s="46">
        <f t="shared" si="39"/>
        <v>0</v>
      </c>
    </row>
    <row r="52" spans="1:39" ht="25.5" hidden="1" x14ac:dyDescent="0.25">
      <c r="A52" s="15">
        <v>46</v>
      </c>
      <c r="B52" s="15" t="s">
        <v>34</v>
      </c>
      <c r="C52" s="16" t="s">
        <v>40</v>
      </c>
      <c r="D52" s="15" t="s">
        <v>41</v>
      </c>
      <c r="E52" s="17" t="s">
        <v>54</v>
      </c>
      <c r="F52" s="17" t="s">
        <v>28</v>
      </c>
      <c r="G52" s="18">
        <v>11</v>
      </c>
      <c r="H52" s="19">
        <v>1</v>
      </c>
      <c r="I52" s="29">
        <f t="shared" si="40"/>
        <v>9.0909090909090912E-2</v>
      </c>
      <c r="J52" s="21">
        <v>1</v>
      </c>
      <c r="K52" s="21"/>
      <c r="L52" s="21"/>
      <c r="M52" s="21"/>
      <c r="N52" s="21"/>
      <c r="O52" s="22">
        <f t="shared" si="21"/>
        <v>1</v>
      </c>
      <c r="P52" s="22">
        <f t="shared" si="22"/>
        <v>0</v>
      </c>
      <c r="Q52" s="22">
        <f t="shared" si="23"/>
        <v>0</v>
      </c>
      <c r="R52" s="22">
        <f t="shared" si="24"/>
        <v>0</v>
      </c>
      <c r="S52" s="22">
        <f t="shared" si="25"/>
        <v>0</v>
      </c>
      <c r="T52" s="6">
        <f t="shared" si="26"/>
        <v>0.9</v>
      </c>
      <c r="U52" s="15" t="str">
        <f t="shared" si="7"/>
        <v>Molto soddisfatto</v>
      </c>
      <c r="V52" s="21"/>
      <c r="W52" s="21"/>
      <c r="X52" s="21"/>
      <c r="Y52" s="21"/>
      <c r="Z52" s="21"/>
      <c r="AA52" s="21">
        <f t="shared" si="27"/>
        <v>0</v>
      </c>
      <c r="AB52" s="22">
        <f t="shared" si="28"/>
        <v>0</v>
      </c>
      <c r="AC52" s="22">
        <f t="shared" si="29"/>
        <v>0</v>
      </c>
      <c r="AD52" s="22">
        <f t="shared" si="30"/>
        <v>0</v>
      </c>
      <c r="AE52" s="22">
        <f t="shared" si="31"/>
        <v>0</v>
      </c>
      <c r="AF52" s="22">
        <f t="shared" si="32"/>
        <v>0</v>
      </c>
      <c r="AG52" s="22">
        <f t="shared" si="33"/>
        <v>0</v>
      </c>
      <c r="AH52" s="45">
        <f t="shared" si="34"/>
        <v>0</v>
      </c>
      <c r="AI52" s="45">
        <f t="shared" si="35"/>
        <v>0</v>
      </c>
      <c r="AJ52" s="45">
        <f t="shared" si="36"/>
        <v>0</v>
      </c>
      <c r="AK52" s="45">
        <f t="shared" si="37"/>
        <v>0</v>
      </c>
      <c r="AL52" s="45">
        <f t="shared" si="38"/>
        <v>0</v>
      </c>
      <c r="AM52" s="45">
        <f t="shared" si="39"/>
        <v>0</v>
      </c>
    </row>
    <row r="53" spans="1:39" ht="25.5" hidden="1" x14ac:dyDescent="0.25">
      <c r="A53" s="15">
        <v>47</v>
      </c>
      <c r="B53" s="15" t="s">
        <v>34</v>
      </c>
      <c r="C53" s="16" t="s">
        <v>40</v>
      </c>
      <c r="D53" s="15" t="s">
        <v>41</v>
      </c>
      <c r="E53" s="17" t="s">
        <v>55</v>
      </c>
      <c r="F53" s="17" t="s">
        <v>29</v>
      </c>
      <c r="G53" s="18">
        <v>7</v>
      </c>
      <c r="H53" s="19">
        <v>1</v>
      </c>
      <c r="I53" s="20">
        <f t="shared" si="40"/>
        <v>0.14285714285714285</v>
      </c>
      <c r="J53" s="21">
        <v>1</v>
      </c>
      <c r="K53" s="21"/>
      <c r="L53" s="21"/>
      <c r="M53" s="21"/>
      <c r="N53" s="21"/>
      <c r="O53" s="22">
        <f t="shared" si="21"/>
        <v>1</v>
      </c>
      <c r="P53" s="22">
        <f t="shared" si="22"/>
        <v>0</v>
      </c>
      <c r="Q53" s="22">
        <f t="shared" si="23"/>
        <v>0</v>
      </c>
      <c r="R53" s="22">
        <f t="shared" si="24"/>
        <v>0</v>
      </c>
      <c r="S53" s="22">
        <f t="shared" si="25"/>
        <v>0</v>
      </c>
      <c r="T53" s="6">
        <f t="shared" si="26"/>
        <v>0.9</v>
      </c>
      <c r="U53" s="15" t="str">
        <f t="shared" si="7"/>
        <v>Molto soddisfatto</v>
      </c>
      <c r="V53" s="21"/>
      <c r="W53" s="21"/>
      <c r="X53" s="21"/>
      <c r="Y53" s="21"/>
      <c r="Z53" s="21"/>
      <c r="AA53" s="21">
        <f t="shared" si="27"/>
        <v>0</v>
      </c>
      <c r="AB53" s="22">
        <f t="shared" si="28"/>
        <v>0</v>
      </c>
      <c r="AC53" s="22">
        <f t="shared" si="29"/>
        <v>0</v>
      </c>
      <c r="AD53" s="22">
        <f t="shared" si="30"/>
        <v>0</v>
      </c>
      <c r="AE53" s="22">
        <f t="shared" si="31"/>
        <v>0</v>
      </c>
      <c r="AF53" s="22">
        <f t="shared" si="32"/>
        <v>0</v>
      </c>
      <c r="AG53" s="22">
        <f t="shared" si="33"/>
        <v>0</v>
      </c>
      <c r="AH53" s="45">
        <f t="shared" si="34"/>
        <v>0</v>
      </c>
      <c r="AI53" s="45">
        <f t="shared" si="35"/>
        <v>0</v>
      </c>
      <c r="AJ53" s="45">
        <f t="shared" si="36"/>
        <v>0</v>
      </c>
      <c r="AK53" s="45">
        <f t="shared" si="37"/>
        <v>0</v>
      </c>
      <c r="AL53" s="45">
        <f t="shared" si="38"/>
        <v>0</v>
      </c>
      <c r="AM53" s="45">
        <f t="shared" si="39"/>
        <v>0</v>
      </c>
    </row>
    <row r="54" spans="1:39" ht="25.5" hidden="1" x14ac:dyDescent="0.25">
      <c r="A54" s="15">
        <v>48</v>
      </c>
      <c r="B54" s="15" t="s">
        <v>34</v>
      </c>
      <c r="C54" s="16" t="s">
        <v>40</v>
      </c>
      <c r="D54" s="15" t="s">
        <v>41</v>
      </c>
      <c r="E54" s="17" t="s">
        <v>56</v>
      </c>
      <c r="F54" s="17" t="s">
        <v>30</v>
      </c>
      <c r="G54" s="18">
        <v>5</v>
      </c>
      <c r="H54" s="19">
        <v>0</v>
      </c>
      <c r="I54" s="29">
        <f t="shared" si="40"/>
        <v>0</v>
      </c>
      <c r="J54" s="21"/>
      <c r="K54" s="21"/>
      <c r="L54" s="21"/>
      <c r="M54" s="21"/>
      <c r="N54" s="21"/>
      <c r="O54" s="22">
        <f t="shared" si="21"/>
        <v>0</v>
      </c>
      <c r="P54" s="22">
        <f t="shared" si="22"/>
        <v>0</v>
      </c>
      <c r="Q54" s="22">
        <f t="shared" si="23"/>
        <v>0</v>
      </c>
      <c r="R54" s="22">
        <f t="shared" si="24"/>
        <v>0</v>
      </c>
      <c r="S54" s="22">
        <f t="shared" si="25"/>
        <v>0</v>
      </c>
      <c r="T54" s="6">
        <f t="shared" si="26"/>
        <v>0</v>
      </c>
      <c r="U54" s="15" t="str">
        <f t="shared" si="7"/>
        <v>Non valutato</v>
      </c>
      <c r="V54" s="21"/>
      <c r="W54" s="21"/>
      <c r="X54" s="21"/>
      <c r="Y54" s="21"/>
      <c r="Z54" s="21"/>
      <c r="AA54" s="21">
        <f t="shared" si="27"/>
        <v>0</v>
      </c>
      <c r="AB54" s="22">
        <f t="shared" si="28"/>
        <v>0</v>
      </c>
      <c r="AC54" s="22">
        <f t="shared" si="29"/>
        <v>0</v>
      </c>
      <c r="AD54" s="22">
        <f t="shared" si="30"/>
        <v>0</v>
      </c>
      <c r="AE54" s="22">
        <f t="shared" si="31"/>
        <v>0</v>
      </c>
      <c r="AF54" s="22">
        <f t="shared" si="32"/>
        <v>0</v>
      </c>
      <c r="AG54" s="22">
        <f t="shared" si="33"/>
        <v>0</v>
      </c>
      <c r="AH54" s="45">
        <f t="shared" si="34"/>
        <v>0</v>
      </c>
      <c r="AI54" s="45">
        <f t="shared" si="35"/>
        <v>0</v>
      </c>
      <c r="AJ54" s="45">
        <f t="shared" si="36"/>
        <v>0</v>
      </c>
      <c r="AK54" s="45">
        <f t="shared" si="37"/>
        <v>0</v>
      </c>
      <c r="AL54" s="45">
        <f t="shared" si="38"/>
        <v>0</v>
      </c>
      <c r="AM54" s="45">
        <f t="shared" si="39"/>
        <v>0</v>
      </c>
    </row>
    <row r="55" spans="1:39" ht="25.5" hidden="1" x14ac:dyDescent="0.25">
      <c r="A55" s="15">
        <v>49</v>
      </c>
      <c r="B55" s="15" t="s">
        <v>34</v>
      </c>
      <c r="C55" s="16" t="s">
        <v>40</v>
      </c>
      <c r="D55" s="15" t="s">
        <v>41</v>
      </c>
      <c r="E55" s="17" t="s">
        <v>57</v>
      </c>
      <c r="F55" s="17" t="s">
        <v>31</v>
      </c>
      <c r="G55" s="18">
        <v>12</v>
      </c>
      <c r="H55" s="19">
        <v>1</v>
      </c>
      <c r="I55" s="20">
        <f t="shared" si="40"/>
        <v>8.3333333333333329E-2</v>
      </c>
      <c r="J55" s="21">
        <v>1</v>
      </c>
      <c r="K55" s="21"/>
      <c r="L55" s="21"/>
      <c r="M55" s="21"/>
      <c r="N55" s="21"/>
      <c r="O55" s="22">
        <f t="shared" si="21"/>
        <v>1</v>
      </c>
      <c r="P55" s="22">
        <f t="shared" si="22"/>
        <v>0</v>
      </c>
      <c r="Q55" s="22">
        <f t="shared" si="23"/>
        <v>0</v>
      </c>
      <c r="R55" s="22">
        <f t="shared" si="24"/>
        <v>0</v>
      </c>
      <c r="S55" s="22">
        <f t="shared" si="25"/>
        <v>0</v>
      </c>
      <c r="T55" s="6">
        <f t="shared" si="26"/>
        <v>0.9</v>
      </c>
      <c r="U55" s="15" t="str">
        <f t="shared" si="7"/>
        <v>Molto soddisfatto</v>
      </c>
      <c r="V55" s="21"/>
      <c r="W55" s="21"/>
      <c r="X55" s="21"/>
      <c r="Y55" s="21"/>
      <c r="Z55" s="21"/>
      <c r="AA55" s="21">
        <f t="shared" si="27"/>
        <v>0</v>
      </c>
      <c r="AB55" s="22">
        <f t="shared" si="28"/>
        <v>0</v>
      </c>
      <c r="AC55" s="22">
        <f t="shared" si="29"/>
        <v>0</v>
      </c>
      <c r="AD55" s="22">
        <f t="shared" si="30"/>
        <v>0</v>
      </c>
      <c r="AE55" s="22">
        <f t="shared" si="31"/>
        <v>0</v>
      </c>
      <c r="AF55" s="22">
        <f t="shared" si="32"/>
        <v>0</v>
      </c>
      <c r="AG55" s="22">
        <f t="shared" si="33"/>
        <v>0</v>
      </c>
      <c r="AH55" s="45">
        <f t="shared" si="34"/>
        <v>0</v>
      </c>
      <c r="AI55" s="45">
        <f t="shared" si="35"/>
        <v>0</v>
      </c>
      <c r="AJ55" s="45">
        <f t="shared" si="36"/>
        <v>0</v>
      </c>
      <c r="AK55" s="45">
        <f t="shared" si="37"/>
        <v>0</v>
      </c>
      <c r="AL55" s="45">
        <f t="shared" si="38"/>
        <v>0</v>
      </c>
      <c r="AM55" s="45">
        <f t="shared" si="39"/>
        <v>0</v>
      </c>
    </row>
    <row r="56" spans="1:39" ht="38.25" x14ac:dyDescent="0.25">
      <c r="A56" s="15">
        <v>50</v>
      </c>
      <c r="B56" s="23" t="s">
        <v>34</v>
      </c>
      <c r="C56" s="24" t="s">
        <v>40</v>
      </c>
      <c r="D56" s="23" t="s">
        <v>41</v>
      </c>
      <c r="E56" s="25" t="s">
        <v>58</v>
      </c>
      <c r="F56" s="25" t="s">
        <v>32</v>
      </c>
      <c r="G56" s="7">
        <f>SUM(G52:G55)</f>
        <v>35</v>
      </c>
      <c r="H56" s="8">
        <f>SUM(H52:H55)</f>
        <v>3</v>
      </c>
      <c r="I56" s="30">
        <f t="shared" si="40"/>
        <v>8.5714285714285715E-2</v>
      </c>
      <c r="J56" s="39">
        <f>SUM(J52:J55)</f>
        <v>3</v>
      </c>
      <c r="K56" s="39">
        <f>SUM(K52:K55)</f>
        <v>0</v>
      </c>
      <c r="L56" s="39">
        <f>SUM(L52:L55)</f>
        <v>0</v>
      </c>
      <c r="M56" s="39">
        <f>SUM(M52:M55)</f>
        <v>0</v>
      </c>
      <c r="N56" s="39">
        <f>SUM(N52:N55)</f>
        <v>0</v>
      </c>
      <c r="O56" s="28">
        <f t="shared" si="21"/>
        <v>1</v>
      </c>
      <c r="P56" s="28">
        <f t="shared" si="22"/>
        <v>0</v>
      </c>
      <c r="Q56" s="28">
        <f t="shared" si="23"/>
        <v>0</v>
      </c>
      <c r="R56" s="28">
        <f t="shared" si="24"/>
        <v>0</v>
      </c>
      <c r="S56" s="28">
        <f t="shared" si="25"/>
        <v>0</v>
      </c>
      <c r="T56" s="41">
        <f t="shared" si="26"/>
        <v>0.9</v>
      </c>
      <c r="U56" s="23" t="str">
        <f t="shared" si="7"/>
        <v>Molto soddisfatto</v>
      </c>
      <c r="V56" s="27">
        <f>SUM(V52:V55)</f>
        <v>0</v>
      </c>
      <c r="W56" s="27">
        <f>SUM(W52:W55)</f>
        <v>0</v>
      </c>
      <c r="X56" s="27">
        <f>SUM(X52:X55)</f>
        <v>0</v>
      </c>
      <c r="Y56" s="27">
        <f>SUM(Y52:Y55)</f>
        <v>0</v>
      </c>
      <c r="Z56" s="27">
        <f>SUM(Z52:Z55)</f>
        <v>0</v>
      </c>
      <c r="AA56" s="21">
        <f t="shared" si="27"/>
        <v>0</v>
      </c>
      <c r="AB56" s="28">
        <f t="shared" si="28"/>
        <v>0</v>
      </c>
      <c r="AC56" s="28">
        <f t="shared" si="29"/>
        <v>0</v>
      </c>
      <c r="AD56" s="28">
        <f t="shared" si="30"/>
        <v>0</v>
      </c>
      <c r="AE56" s="28">
        <f t="shared" si="31"/>
        <v>0</v>
      </c>
      <c r="AF56" s="28">
        <f t="shared" si="32"/>
        <v>0</v>
      </c>
      <c r="AG56" s="28">
        <f t="shared" si="33"/>
        <v>0</v>
      </c>
      <c r="AH56" s="46">
        <f t="shared" si="34"/>
        <v>0</v>
      </c>
      <c r="AI56" s="46">
        <f t="shared" si="35"/>
        <v>0</v>
      </c>
      <c r="AJ56" s="46">
        <f t="shared" si="36"/>
        <v>0</v>
      </c>
      <c r="AK56" s="46">
        <f t="shared" si="37"/>
        <v>0</v>
      </c>
      <c r="AL56" s="46">
        <f t="shared" si="38"/>
        <v>0</v>
      </c>
      <c r="AM56" s="46">
        <f t="shared" si="39"/>
        <v>0</v>
      </c>
    </row>
    <row r="57" spans="1:39" ht="38.25" hidden="1" x14ac:dyDescent="0.25">
      <c r="A57" s="15">
        <v>51</v>
      </c>
      <c r="B57" s="15" t="s">
        <v>34</v>
      </c>
      <c r="C57" s="16" t="s">
        <v>42</v>
      </c>
      <c r="D57" s="15" t="s">
        <v>36</v>
      </c>
      <c r="E57" s="17" t="s">
        <v>54</v>
      </c>
      <c r="F57" s="17" t="s">
        <v>28</v>
      </c>
      <c r="G57" s="18">
        <v>102</v>
      </c>
      <c r="H57" s="19">
        <v>31</v>
      </c>
      <c r="I57" s="29">
        <f t="shared" si="40"/>
        <v>0.30392156862745096</v>
      </c>
      <c r="J57" s="21">
        <v>29</v>
      </c>
      <c r="K57" s="21">
        <v>2</v>
      </c>
      <c r="L57" s="21">
        <v>0</v>
      </c>
      <c r="M57" s="21">
        <v>0</v>
      </c>
      <c r="N57" s="21"/>
      <c r="O57" s="22">
        <f t="shared" si="21"/>
        <v>0.93548387096774188</v>
      </c>
      <c r="P57" s="22">
        <f t="shared" si="22"/>
        <v>6.4516129032258063E-2</v>
      </c>
      <c r="Q57" s="22">
        <f t="shared" si="23"/>
        <v>0</v>
      </c>
      <c r="R57" s="22">
        <f t="shared" si="24"/>
        <v>0</v>
      </c>
      <c r="S57" s="22">
        <f t="shared" si="25"/>
        <v>0</v>
      </c>
      <c r="T57" s="6">
        <f t="shared" si="26"/>
        <v>0.88387096774193552</v>
      </c>
      <c r="U57" s="15" t="str">
        <f t="shared" si="7"/>
        <v>Molto soddisfatto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f t="shared" si="27"/>
        <v>0</v>
      </c>
      <c r="AB57" s="22">
        <f t="shared" si="28"/>
        <v>0</v>
      </c>
      <c r="AC57" s="22">
        <f t="shared" si="29"/>
        <v>0</v>
      </c>
      <c r="AD57" s="22">
        <f t="shared" si="30"/>
        <v>0</v>
      </c>
      <c r="AE57" s="22">
        <f t="shared" si="31"/>
        <v>0</v>
      </c>
      <c r="AF57" s="22">
        <f t="shared" si="32"/>
        <v>0</v>
      </c>
      <c r="AG57" s="22">
        <f t="shared" si="33"/>
        <v>0</v>
      </c>
      <c r="AH57" s="45">
        <f t="shared" si="34"/>
        <v>0</v>
      </c>
      <c r="AI57" s="45">
        <f t="shared" si="35"/>
        <v>0</v>
      </c>
      <c r="AJ57" s="45">
        <f t="shared" si="36"/>
        <v>0</v>
      </c>
      <c r="AK57" s="45">
        <f t="shared" si="37"/>
        <v>0</v>
      </c>
      <c r="AL57" s="45">
        <f t="shared" si="38"/>
        <v>0</v>
      </c>
      <c r="AM57" s="45">
        <f t="shared" si="39"/>
        <v>0</v>
      </c>
    </row>
    <row r="58" spans="1:39" ht="38.25" hidden="1" x14ac:dyDescent="0.25">
      <c r="A58" s="15">
        <v>52</v>
      </c>
      <c r="B58" s="15" t="s">
        <v>34</v>
      </c>
      <c r="C58" s="16" t="s">
        <v>42</v>
      </c>
      <c r="D58" s="15" t="s">
        <v>36</v>
      </c>
      <c r="E58" s="17" t="s">
        <v>55</v>
      </c>
      <c r="F58" s="17" t="s">
        <v>29</v>
      </c>
      <c r="G58" s="18">
        <v>101</v>
      </c>
      <c r="H58" s="19">
        <v>24</v>
      </c>
      <c r="I58" s="29">
        <f t="shared" si="40"/>
        <v>0.23762376237623761</v>
      </c>
      <c r="J58" s="21">
        <v>23</v>
      </c>
      <c r="K58" s="21">
        <v>1</v>
      </c>
      <c r="L58" s="21">
        <v>0</v>
      </c>
      <c r="M58" s="21">
        <v>0</v>
      </c>
      <c r="N58" s="21"/>
      <c r="O58" s="22">
        <f t="shared" si="21"/>
        <v>0.95833333333333337</v>
      </c>
      <c r="P58" s="22">
        <f t="shared" si="22"/>
        <v>4.1666666666666664E-2</v>
      </c>
      <c r="Q58" s="22">
        <f t="shared" si="23"/>
        <v>0</v>
      </c>
      <c r="R58" s="22">
        <f t="shared" si="24"/>
        <v>0</v>
      </c>
      <c r="S58" s="22">
        <f t="shared" si="25"/>
        <v>0</v>
      </c>
      <c r="T58" s="6">
        <f t="shared" si="26"/>
        <v>0.88958333333333328</v>
      </c>
      <c r="U58" s="15" t="str">
        <f t="shared" si="7"/>
        <v>Molto soddisfatto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f t="shared" si="27"/>
        <v>0</v>
      </c>
      <c r="AB58" s="22">
        <f t="shared" si="28"/>
        <v>0</v>
      </c>
      <c r="AC58" s="22">
        <f t="shared" si="29"/>
        <v>0</v>
      </c>
      <c r="AD58" s="22">
        <f t="shared" si="30"/>
        <v>0</v>
      </c>
      <c r="AE58" s="22">
        <f t="shared" si="31"/>
        <v>0</v>
      </c>
      <c r="AF58" s="22">
        <f t="shared" si="32"/>
        <v>0</v>
      </c>
      <c r="AG58" s="22">
        <f t="shared" si="33"/>
        <v>0</v>
      </c>
      <c r="AH58" s="45">
        <f t="shared" si="34"/>
        <v>0</v>
      </c>
      <c r="AI58" s="45">
        <f t="shared" si="35"/>
        <v>0</v>
      </c>
      <c r="AJ58" s="45">
        <f t="shared" si="36"/>
        <v>0</v>
      </c>
      <c r="AK58" s="45">
        <f t="shared" si="37"/>
        <v>0</v>
      </c>
      <c r="AL58" s="45">
        <f t="shared" si="38"/>
        <v>0</v>
      </c>
      <c r="AM58" s="45">
        <f t="shared" si="39"/>
        <v>0</v>
      </c>
    </row>
    <row r="59" spans="1:39" ht="38.25" hidden="1" x14ac:dyDescent="0.25">
      <c r="A59" s="15">
        <v>53</v>
      </c>
      <c r="B59" s="15" t="s">
        <v>34</v>
      </c>
      <c r="C59" s="16" t="s">
        <v>42</v>
      </c>
      <c r="D59" s="15" t="s">
        <v>36</v>
      </c>
      <c r="E59" s="17" t="s">
        <v>56</v>
      </c>
      <c r="F59" s="17" t="s">
        <v>30</v>
      </c>
      <c r="G59" s="18">
        <v>79</v>
      </c>
      <c r="H59" s="19">
        <v>20</v>
      </c>
      <c r="I59" s="29">
        <f t="shared" si="40"/>
        <v>0.25316455696202533</v>
      </c>
      <c r="J59" s="21">
        <v>17</v>
      </c>
      <c r="K59" s="21">
        <v>3</v>
      </c>
      <c r="L59" s="21">
        <v>0</v>
      </c>
      <c r="M59" s="21">
        <v>0</v>
      </c>
      <c r="N59" s="21"/>
      <c r="O59" s="22">
        <f t="shared" si="21"/>
        <v>0.85</v>
      </c>
      <c r="P59" s="22">
        <f t="shared" si="22"/>
        <v>0.15</v>
      </c>
      <c r="Q59" s="22">
        <f t="shared" si="23"/>
        <v>0</v>
      </c>
      <c r="R59" s="22">
        <f t="shared" si="24"/>
        <v>0</v>
      </c>
      <c r="S59" s="22">
        <f t="shared" si="25"/>
        <v>0</v>
      </c>
      <c r="T59" s="6">
        <f t="shared" si="26"/>
        <v>0.86250000000000004</v>
      </c>
      <c r="U59" s="15" t="str">
        <f t="shared" si="7"/>
        <v>Molto soddisfatto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f t="shared" si="27"/>
        <v>0</v>
      </c>
      <c r="AB59" s="22">
        <f t="shared" si="28"/>
        <v>0</v>
      </c>
      <c r="AC59" s="22">
        <f t="shared" si="29"/>
        <v>0</v>
      </c>
      <c r="AD59" s="22">
        <f t="shared" si="30"/>
        <v>0</v>
      </c>
      <c r="AE59" s="22">
        <f t="shared" si="31"/>
        <v>0</v>
      </c>
      <c r="AF59" s="22">
        <f t="shared" si="32"/>
        <v>0</v>
      </c>
      <c r="AG59" s="22">
        <f t="shared" si="33"/>
        <v>0</v>
      </c>
      <c r="AH59" s="45">
        <f t="shared" si="34"/>
        <v>0</v>
      </c>
      <c r="AI59" s="45">
        <f t="shared" si="35"/>
        <v>0</v>
      </c>
      <c r="AJ59" s="45">
        <f t="shared" si="36"/>
        <v>0</v>
      </c>
      <c r="AK59" s="45">
        <f t="shared" si="37"/>
        <v>0</v>
      </c>
      <c r="AL59" s="45">
        <f t="shared" si="38"/>
        <v>0</v>
      </c>
      <c r="AM59" s="45">
        <f t="shared" si="39"/>
        <v>0</v>
      </c>
    </row>
    <row r="60" spans="1:39" ht="38.25" hidden="1" x14ac:dyDescent="0.25">
      <c r="A60" s="15">
        <v>54</v>
      </c>
      <c r="B60" s="15" t="s">
        <v>34</v>
      </c>
      <c r="C60" s="16" t="s">
        <v>42</v>
      </c>
      <c r="D60" s="15" t="s">
        <v>36</v>
      </c>
      <c r="E60" s="17" t="s">
        <v>57</v>
      </c>
      <c r="F60" s="17" t="s">
        <v>31</v>
      </c>
      <c r="G60" s="18">
        <v>71</v>
      </c>
      <c r="H60" s="19">
        <v>22</v>
      </c>
      <c r="I60" s="29">
        <f t="shared" si="40"/>
        <v>0.30985915492957744</v>
      </c>
      <c r="J60" s="21">
        <v>20</v>
      </c>
      <c r="K60" s="21">
        <v>2</v>
      </c>
      <c r="L60" s="21">
        <v>0</v>
      </c>
      <c r="M60" s="21">
        <v>0</v>
      </c>
      <c r="N60" s="21"/>
      <c r="O60" s="22">
        <f t="shared" si="21"/>
        <v>0.90909090909090906</v>
      </c>
      <c r="P60" s="22">
        <f t="shared" si="22"/>
        <v>9.0909090909090912E-2</v>
      </c>
      <c r="Q60" s="22">
        <f t="shared" si="23"/>
        <v>0</v>
      </c>
      <c r="R60" s="22">
        <f t="shared" si="24"/>
        <v>0</v>
      </c>
      <c r="S60" s="22">
        <f t="shared" si="25"/>
        <v>0</v>
      </c>
      <c r="T60" s="6">
        <f t="shared" si="26"/>
        <v>0.87727272727272732</v>
      </c>
      <c r="U60" s="15" t="str">
        <f t="shared" si="7"/>
        <v>Molto soddisfatto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f t="shared" si="27"/>
        <v>0</v>
      </c>
      <c r="AB60" s="22">
        <f t="shared" si="28"/>
        <v>0</v>
      </c>
      <c r="AC60" s="22">
        <f t="shared" si="29"/>
        <v>0</v>
      </c>
      <c r="AD60" s="22">
        <f t="shared" si="30"/>
        <v>0</v>
      </c>
      <c r="AE60" s="22">
        <f t="shared" si="31"/>
        <v>0</v>
      </c>
      <c r="AF60" s="22">
        <f t="shared" si="32"/>
        <v>0</v>
      </c>
      <c r="AG60" s="22">
        <f t="shared" si="33"/>
        <v>0</v>
      </c>
      <c r="AH60" s="45">
        <f t="shared" si="34"/>
        <v>0</v>
      </c>
      <c r="AI60" s="45">
        <f t="shared" si="35"/>
        <v>0</v>
      </c>
      <c r="AJ60" s="45">
        <f t="shared" si="36"/>
        <v>0</v>
      </c>
      <c r="AK60" s="45">
        <f t="shared" si="37"/>
        <v>0</v>
      </c>
      <c r="AL60" s="45">
        <f t="shared" si="38"/>
        <v>0</v>
      </c>
      <c r="AM60" s="45">
        <f t="shared" si="39"/>
        <v>0</v>
      </c>
    </row>
    <row r="61" spans="1:39" ht="38.25" x14ac:dyDescent="0.25">
      <c r="A61" s="15">
        <v>55</v>
      </c>
      <c r="B61" s="23" t="s">
        <v>34</v>
      </c>
      <c r="C61" s="24" t="s">
        <v>42</v>
      </c>
      <c r="D61" s="23" t="s">
        <v>36</v>
      </c>
      <c r="E61" s="25" t="s">
        <v>58</v>
      </c>
      <c r="F61" s="25" t="s">
        <v>32</v>
      </c>
      <c r="G61" s="7">
        <f>SUM(G57:G60)</f>
        <v>353</v>
      </c>
      <c r="H61" s="8">
        <f>SUM(H57:H60)</f>
        <v>97</v>
      </c>
      <c r="I61" s="30">
        <f t="shared" si="40"/>
        <v>0.27478753541076489</v>
      </c>
      <c r="J61" s="39">
        <f>SUM(J57:J60)</f>
        <v>89</v>
      </c>
      <c r="K61" s="39">
        <f>SUM(K57:K60)</f>
        <v>8</v>
      </c>
      <c r="L61" s="39">
        <f>SUM(L57:L60)</f>
        <v>0</v>
      </c>
      <c r="M61" s="39">
        <f>SUM(M57:M60)</f>
        <v>0</v>
      </c>
      <c r="N61" s="39">
        <f>SUM(N57:N60)</f>
        <v>0</v>
      </c>
      <c r="O61" s="28">
        <f t="shared" si="21"/>
        <v>0.91752577319587625</v>
      </c>
      <c r="P61" s="28">
        <f t="shared" si="22"/>
        <v>8.247422680412371E-2</v>
      </c>
      <c r="Q61" s="28">
        <f t="shared" si="23"/>
        <v>0</v>
      </c>
      <c r="R61" s="28">
        <f t="shared" si="24"/>
        <v>0</v>
      </c>
      <c r="S61" s="28">
        <f t="shared" si="25"/>
        <v>0</v>
      </c>
      <c r="T61" s="41">
        <f t="shared" si="26"/>
        <v>0.87938144329896906</v>
      </c>
      <c r="U61" s="23" t="str">
        <f t="shared" si="7"/>
        <v>Molto soddisfatto</v>
      </c>
      <c r="V61" s="27">
        <f>SUM(V57:V60)</f>
        <v>0</v>
      </c>
      <c r="W61" s="27">
        <f>SUM(W57:W60)</f>
        <v>0</v>
      </c>
      <c r="X61" s="27">
        <f>SUM(X57:X60)</f>
        <v>0</v>
      </c>
      <c r="Y61" s="27">
        <f>SUM(Y57:Y60)</f>
        <v>0</v>
      </c>
      <c r="Z61" s="27">
        <f>SUM(Z57:Z60)</f>
        <v>0</v>
      </c>
      <c r="AA61" s="21">
        <f t="shared" si="27"/>
        <v>0</v>
      </c>
      <c r="AB61" s="28">
        <f t="shared" si="28"/>
        <v>0</v>
      </c>
      <c r="AC61" s="28">
        <f t="shared" si="29"/>
        <v>0</v>
      </c>
      <c r="AD61" s="28">
        <f t="shared" si="30"/>
        <v>0</v>
      </c>
      <c r="AE61" s="28">
        <f t="shared" si="31"/>
        <v>0</v>
      </c>
      <c r="AF61" s="28">
        <f t="shared" si="32"/>
        <v>0</v>
      </c>
      <c r="AG61" s="28">
        <f t="shared" si="33"/>
        <v>0</v>
      </c>
      <c r="AH61" s="46">
        <f t="shared" si="34"/>
        <v>0</v>
      </c>
      <c r="AI61" s="46">
        <f t="shared" si="35"/>
        <v>0</v>
      </c>
      <c r="AJ61" s="46">
        <f t="shared" si="36"/>
        <v>0</v>
      </c>
      <c r="AK61" s="46">
        <f t="shared" si="37"/>
        <v>0</v>
      </c>
      <c r="AL61" s="46">
        <f t="shared" si="38"/>
        <v>0</v>
      </c>
      <c r="AM61" s="46">
        <f t="shared" si="39"/>
        <v>0</v>
      </c>
    </row>
    <row r="62" spans="1:39" ht="25.5" hidden="1" x14ac:dyDescent="0.25">
      <c r="A62" s="15">
        <v>56</v>
      </c>
      <c r="B62" s="15" t="s">
        <v>34</v>
      </c>
      <c r="C62" s="16" t="s">
        <v>42</v>
      </c>
      <c r="D62" s="15" t="s">
        <v>37</v>
      </c>
      <c r="E62" s="17" t="s">
        <v>54</v>
      </c>
      <c r="F62" s="17" t="s">
        <v>28</v>
      </c>
      <c r="G62" s="18">
        <v>2300</v>
      </c>
      <c r="H62" s="19">
        <v>19</v>
      </c>
      <c r="I62" s="29">
        <f t="shared" si="40"/>
        <v>8.2608695652173908E-3</v>
      </c>
      <c r="J62" s="21">
        <v>8</v>
      </c>
      <c r="K62" s="21">
        <v>5</v>
      </c>
      <c r="L62" s="21">
        <v>0</v>
      </c>
      <c r="M62" s="21">
        <v>5</v>
      </c>
      <c r="N62" s="21"/>
      <c r="O62" s="22">
        <f t="shared" si="21"/>
        <v>0.42105263157894735</v>
      </c>
      <c r="P62" s="22">
        <f t="shared" si="22"/>
        <v>0.26315789473684209</v>
      </c>
      <c r="Q62" s="22">
        <f t="shared" si="23"/>
        <v>0</v>
      </c>
      <c r="R62" s="22">
        <f t="shared" si="24"/>
        <v>0.26315789473684209</v>
      </c>
      <c r="S62" s="22">
        <f t="shared" si="25"/>
        <v>0</v>
      </c>
      <c r="T62" s="6">
        <f t="shared" si="26"/>
        <v>0.60833333333333328</v>
      </c>
      <c r="U62" s="15" t="str">
        <f t="shared" si="7"/>
        <v>Soddisfatto</v>
      </c>
      <c r="V62" s="21">
        <v>0</v>
      </c>
      <c r="W62" s="21">
        <v>0</v>
      </c>
      <c r="X62" s="21">
        <v>5</v>
      </c>
      <c r="Y62" s="21">
        <v>3</v>
      </c>
      <c r="Z62" s="21">
        <v>4</v>
      </c>
      <c r="AA62" s="21">
        <f t="shared" si="27"/>
        <v>12</v>
      </c>
      <c r="AB62" s="22">
        <f t="shared" si="28"/>
        <v>0</v>
      </c>
      <c r="AC62" s="22">
        <f t="shared" si="29"/>
        <v>0</v>
      </c>
      <c r="AD62" s="22">
        <f t="shared" si="30"/>
        <v>0.41666666666666669</v>
      </c>
      <c r="AE62" s="22">
        <f t="shared" si="31"/>
        <v>0.25</v>
      </c>
      <c r="AF62" s="22">
        <f t="shared" si="32"/>
        <v>0.33333333333333331</v>
      </c>
      <c r="AG62" s="22">
        <f t="shared" si="33"/>
        <v>0.41666666666666669</v>
      </c>
      <c r="AH62" s="45">
        <f t="shared" si="34"/>
        <v>0</v>
      </c>
      <c r="AI62" s="45">
        <f t="shared" si="35"/>
        <v>0</v>
      </c>
      <c r="AJ62" s="45">
        <f t="shared" si="36"/>
        <v>0.26315789473684209</v>
      </c>
      <c r="AK62" s="45">
        <f t="shared" si="37"/>
        <v>0.15789473684210525</v>
      </c>
      <c r="AL62" s="45">
        <f t="shared" si="38"/>
        <v>0.21052631578947367</v>
      </c>
      <c r="AM62" s="45">
        <f t="shared" si="39"/>
        <v>0.63157894736842102</v>
      </c>
    </row>
    <row r="63" spans="1:39" ht="25.5" hidden="1" x14ac:dyDescent="0.25">
      <c r="A63" s="15">
        <v>57</v>
      </c>
      <c r="B63" s="15" t="s">
        <v>34</v>
      </c>
      <c r="C63" s="16" t="s">
        <v>42</v>
      </c>
      <c r="D63" s="15" t="s">
        <v>37</v>
      </c>
      <c r="E63" s="17" t="s">
        <v>55</v>
      </c>
      <c r="F63" s="17" t="s">
        <v>29</v>
      </c>
      <c r="G63" s="18">
        <v>1682</v>
      </c>
      <c r="H63" s="19">
        <v>39</v>
      </c>
      <c r="I63" s="29">
        <f t="shared" si="40"/>
        <v>2.318668252080856E-2</v>
      </c>
      <c r="J63" s="21">
        <v>27</v>
      </c>
      <c r="K63" s="21">
        <v>1</v>
      </c>
      <c r="L63" s="21">
        <v>0</v>
      </c>
      <c r="M63" s="21">
        <v>9</v>
      </c>
      <c r="N63" s="21"/>
      <c r="O63" s="22">
        <f t="shared" si="21"/>
        <v>0.69230769230769229</v>
      </c>
      <c r="P63" s="22">
        <f t="shared" si="22"/>
        <v>2.564102564102564E-2</v>
      </c>
      <c r="Q63" s="22">
        <f t="shared" si="23"/>
        <v>0</v>
      </c>
      <c r="R63" s="22">
        <f t="shared" si="24"/>
        <v>0.23076923076923078</v>
      </c>
      <c r="S63" s="22">
        <f t="shared" si="25"/>
        <v>0</v>
      </c>
      <c r="T63" s="6">
        <f t="shared" si="26"/>
        <v>0.69864864864864862</v>
      </c>
      <c r="U63" s="15" t="str">
        <f t="shared" si="7"/>
        <v>Soddisfatto</v>
      </c>
      <c r="V63" s="21">
        <v>0</v>
      </c>
      <c r="W63" s="21">
        <v>0</v>
      </c>
      <c r="X63" s="21">
        <v>7</v>
      </c>
      <c r="Y63" s="21">
        <v>4</v>
      </c>
      <c r="Z63" s="21">
        <v>3</v>
      </c>
      <c r="AA63" s="21">
        <f t="shared" si="27"/>
        <v>14</v>
      </c>
      <c r="AB63" s="22">
        <f t="shared" si="28"/>
        <v>0</v>
      </c>
      <c r="AC63" s="22">
        <f t="shared" si="29"/>
        <v>0</v>
      </c>
      <c r="AD63" s="22">
        <f t="shared" si="30"/>
        <v>0.5</v>
      </c>
      <c r="AE63" s="22">
        <f t="shared" si="31"/>
        <v>0.2857142857142857</v>
      </c>
      <c r="AF63" s="22">
        <f t="shared" si="32"/>
        <v>0.21428571428571427</v>
      </c>
      <c r="AG63" s="22">
        <f t="shared" si="33"/>
        <v>0.5</v>
      </c>
      <c r="AH63" s="45">
        <f t="shared" si="34"/>
        <v>0</v>
      </c>
      <c r="AI63" s="45">
        <f t="shared" si="35"/>
        <v>0</v>
      </c>
      <c r="AJ63" s="45">
        <f t="shared" si="36"/>
        <v>0.17948717948717949</v>
      </c>
      <c r="AK63" s="45">
        <f t="shared" si="37"/>
        <v>0.10256410256410256</v>
      </c>
      <c r="AL63" s="45">
        <f t="shared" si="38"/>
        <v>7.6923076923076927E-2</v>
      </c>
      <c r="AM63" s="45">
        <f t="shared" si="39"/>
        <v>0.35897435897435898</v>
      </c>
    </row>
    <row r="64" spans="1:39" ht="25.5" hidden="1" x14ac:dyDescent="0.25">
      <c r="A64" s="15">
        <v>58</v>
      </c>
      <c r="B64" s="15" t="s">
        <v>34</v>
      </c>
      <c r="C64" s="16" t="s">
        <v>42</v>
      </c>
      <c r="D64" s="15" t="s">
        <v>37</v>
      </c>
      <c r="E64" s="17" t="s">
        <v>56</v>
      </c>
      <c r="F64" s="17" t="s">
        <v>30</v>
      </c>
      <c r="G64" s="18">
        <v>3351</v>
      </c>
      <c r="H64" s="19">
        <v>8</v>
      </c>
      <c r="I64" s="29">
        <f t="shared" si="40"/>
        <v>2.3873470605789318E-3</v>
      </c>
      <c r="J64" s="21">
        <v>2</v>
      </c>
      <c r="K64" s="21">
        <v>0</v>
      </c>
      <c r="L64" s="21">
        <v>0</v>
      </c>
      <c r="M64" s="21">
        <v>5</v>
      </c>
      <c r="N64" s="21"/>
      <c r="O64" s="22">
        <f t="shared" si="21"/>
        <v>0.25</v>
      </c>
      <c r="P64" s="22">
        <f t="shared" si="22"/>
        <v>0</v>
      </c>
      <c r="Q64" s="22">
        <f t="shared" si="23"/>
        <v>0</v>
      </c>
      <c r="R64" s="22">
        <f t="shared" si="24"/>
        <v>0.625</v>
      </c>
      <c r="S64" s="22">
        <f t="shared" si="25"/>
        <v>0</v>
      </c>
      <c r="T64" s="6">
        <f t="shared" si="26"/>
        <v>0.32857142857142857</v>
      </c>
      <c r="U64" s="15" t="str">
        <f t="shared" si="7"/>
        <v>Parzialmente soddisfatto</v>
      </c>
      <c r="V64" s="21">
        <v>0</v>
      </c>
      <c r="W64" s="21">
        <v>0</v>
      </c>
      <c r="X64" s="21">
        <v>4</v>
      </c>
      <c r="Y64" s="21">
        <v>3</v>
      </c>
      <c r="Z64" s="21">
        <v>1</v>
      </c>
      <c r="AA64" s="21">
        <f t="shared" si="27"/>
        <v>8</v>
      </c>
      <c r="AB64" s="22">
        <f t="shared" si="28"/>
        <v>0</v>
      </c>
      <c r="AC64" s="22">
        <f t="shared" si="29"/>
        <v>0</v>
      </c>
      <c r="AD64" s="22">
        <f t="shared" si="30"/>
        <v>0.5</v>
      </c>
      <c r="AE64" s="22">
        <f t="shared" si="31"/>
        <v>0.375</v>
      </c>
      <c r="AF64" s="22">
        <f t="shared" si="32"/>
        <v>0.125</v>
      </c>
      <c r="AG64" s="22">
        <f t="shared" si="33"/>
        <v>0.5</v>
      </c>
      <c r="AH64" s="45">
        <f t="shared" si="34"/>
        <v>0</v>
      </c>
      <c r="AI64" s="45">
        <f t="shared" si="35"/>
        <v>0</v>
      </c>
      <c r="AJ64" s="45">
        <f t="shared" si="36"/>
        <v>0.5</v>
      </c>
      <c r="AK64" s="45">
        <f t="shared" si="37"/>
        <v>0.375</v>
      </c>
      <c r="AL64" s="45">
        <f t="shared" si="38"/>
        <v>0.125</v>
      </c>
      <c r="AM64" s="45">
        <f t="shared" si="39"/>
        <v>1</v>
      </c>
    </row>
    <row r="65" spans="1:39" ht="25.5" hidden="1" x14ac:dyDescent="0.25">
      <c r="A65" s="15">
        <v>59</v>
      </c>
      <c r="B65" s="15" t="s">
        <v>34</v>
      </c>
      <c r="C65" s="16" t="s">
        <v>42</v>
      </c>
      <c r="D65" s="15" t="s">
        <v>37</v>
      </c>
      <c r="E65" s="17" t="s">
        <v>57</v>
      </c>
      <c r="F65" s="17" t="s">
        <v>31</v>
      </c>
      <c r="G65" s="18">
        <v>3641</v>
      </c>
      <c r="H65" s="19">
        <v>16</v>
      </c>
      <c r="I65" s="29">
        <f t="shared" si="40"/>
        <v>4.3943971436418566E-3</v>
      </c>
      <c r="J65" s="21">
        <v>6</v>
      </c>
      <c r="K65" s="21">
        <v>0</v>
      </c>
      <c r="L65" s="21">
        <v>0</v>
      </c>
      <c r="M65" s="21">
        <v>9</v>
      </c>
      <c r="N65" s="21"/>
      <c r="O65" s="22">
        <f t="shared" si="21"/>
        <v>0.375</v>
      </c>
      <c r="P65" s="22">
        <f t="shared" si="22"/>
        <v>0</v>
      </c>
      <c r="Q65" s="22">
        <f t="shared" si="23"/>
        <v>0</v>
      </c>
      <c r="R65" s="22">
        <f t="shared" si="24"/>
        <v>0.5625</v>
      </c>
      <c r="S65" s="22">
        <f t="shared" si="25"/>
        <v>0</v>
      </c>
      <c r="T65" s="6">
        <f t="shared" si="26"/>
        <v>0.42</v>
      </c>
      <c r="U65" s="15" t="str">
        <f t="shared" si="7"/>
        <v>Parzialmente soddisfatto</v>
      </c>
      <c r="V65" s="21">
        <v>0</v>
      </c>
      <c r="W65" s="21">
        <v>0</v>
      </c>
      <c r="X65" s="21">
        <v>5</v>
      </c>
      <c r="Y65" s="21">
        <v>3</v>
      </c>
      <c r="Z65" s="21">
        <v>4</v>
      </c>
      <c r="AA65" s="21">
        <f t="shared" si="27"/>
        <v>12</v>
      </c>
      <c r="AB65" s="22">
        <f t="shared" si="28"/>
        <v>0</v>
      </c>
      <c r="AC65" s="22">
        <f t="shared" si="29"/>
        <v>0</v>
      </c>
      <c r="AD65" s="22">
        <f t="shared" si="30"/>
        <v>0.41666666666666669</v>
      </c>
      <c r="AE65" s="22">
        <f t="shared" si="31"/>
        <v>0.25</v>
      </c>
      <c r="AF65" s="22">
        <f t="shared" si="32"/>
        <v>0.33333333333333331</v>
      </c>
      <c r="AG65" s="22">
        <f t="shared" si="33"/>
        <v>0.41666666666666669</v>
      </c>
      <c r="AH65" s="45">
        <f t="shared" si="34"/>
        <v>0</v>
      </c>
      <c r="AI65" s="45">
        <f t="shared" si="35"/>
        <v>0</v>
      </c>
      <c r="AJ65" s="45">
        <f t="shared" si="36"/>
        <v>0.3125</v>
      </c>
      <c r="AK65" s="45">
        <f t="shared" si="37"/>
        <v>0.1875</v>
      </c>
      <c r="AL65" s="45">
        <f t="shared" si="38"/>
        <v>0.25</v>
      </c>
      <c r="AM65" s="45">
        <f t="shared" si="39"/>
        <v>0.75</v>
      </c>
    </row>
    <row r="66" spans="1:39" ht="25.5" x14ac:dyDescent="0.25">
      <c r="A66" s="15">
        <v>60</v>
      </c>
      <c r="B66" s="23" t="s">
        <v>34</v>
      </c>
      <c r="C66" s="24" t="s">
        <v>42</v>
      </c>
      <c r="D66" s="23" t="s">
        <v>37</v>
      </c>
      <c r="E66" s="25" t="s">
        <v>58</v>
      </c>
      <c r="F66" s="25" t="s">
        <v>32</v>
      </c>
      <c r="G66" s="7">
        <f>SUM(G62:G65)</f>
        <v>10974</v>
      </c>
      <c r="H66" s="8">
        <f>SUM(H62:H65)</f>
        <v>82</v>
      </c>
      <c r="I66" s="32">
        <f t="shared" si="40"/>
        <v>7.47220703480955E-3</v>
      </c>
      <c r="J66" s="39">
        <f>SUM(J62:J65)</f>
        <v>43</v>
      </c>
      <c r="K66" s="39">
        <f>SUM(K62:K65)</f>
        <v>6</v>
      </c>
      <c r="L66" s="39">
        <f>SUM(L62:L65)</f>
        <v>0</v>
      </c>
      <c r="M66" s="39">
        <f>SUM(M62:M65)</f>
        <v>28</v>
      </c>
      <c r="N66" s="39">
        <f>SUM(N62:N65)</f>
        <v>0</v>
      </c>
      <c r="O66" s="28">
        <f t="shared" si="21"/>
        <v>0.52439024390243905</v>
      </c>
      <c r="P66" s="28">
        <f t="shared" si="22"/>
        <v>7.3170731707317069E-2</v>
      </c>
      <c r="Q66" s="28">
        <f t="shared" si="23"/>
        <v>0</v>
      </c>
      <c r="R66" s="28">
        <f t="shared" si="24"/>
        <v>0.34146341463414637</v>
      </c>
      <c r="S66" s="28">
        <f t="shared" si="25"/>
        <v>0</v>
      </c>
      <c r="T66" s="41">
        <f t="shared" si="26"/>
        <v>0.58961038961038958</v>
      </c>
      <c r="U66" s="23" t="str">
        <f t="shared" si="7"/>
        <v>Soddisfatto</v>
      </c>
      <c r="V66" s="27">
        <f>SUM(V62:V65)</f>
        <v>0</v>
      </c>
      <c r="W66" s="27">
        <f>SUM(W62:W65)</f>
        <v>0</v>
      </c>
      <c r="X66" s="27">
        <f>SUM(X62:X65)</f>
        <v>21</v>
      </c>
      <c r="Y66" s="27">
        <f>SUM(Y62:Y65)</f>
        <v>13</v>
      </c>
      <c r="Z66" s="27">
        <f>SUM(Z62:Z65)</f>
        <v>12</v>
      </c>
      <c r="AA66" s="21">
        <f t="shared" si="27"/>
        <v>46</v>
      </c>
      <c r="AB66" s="28">
        <f t="shared" si="28"/>
        <v>0</v>
      </c>
      <c r="AC66" s="28">
        <f t="shared" si="29"/>
        <v>0</v>
      </c>
      <c r="AD66" s="28">
        <f t="shared" si="30"/>
        <v>0.45652173913043476</v>
      </c>
      <c r="AE66" s="28">
        <f t="shared" si="31"/>
        <v>0.28260869565217389</v>
      </c>
      <c r="AF66" s="28">
        <f t="shared" si="32"/>
        <v>0.2608695652173913</v>
      </c>
      <c r="AG66" s="28">
        <f t="shared" si="33"/>
        <v>0.45652173913043476</v>
      </c>
      <c r="AH66" s="46">
        <f t="shared" si="34"/>
        <v>0</v>
      </c>
      <c r="AI66" s="46">
        <f t="shared" si="35"/>
        <v>0</v>
      </c>
      <c r="AJ66" s="46">
        <f t="shared" si="36"/>
        <v>0.25609756097560976</v>
      </c>
      <c r="AK66" s="46">
        <f t="shared" si="37"/>
        <v>0.15853658536585366</v>
      </c>
      <c r="AL66" s="46">
        <f t="shared" si="38"/>
        <v>0.14634146341463414</v>
      </c>
      <c r="AM66" s="46">
        <f t="shared" si="39"/>
        <v>0.56097560975609762</v>
      </c>
    </row>
    <row r="67" spans="1:39" ht="25.5" hidden="1" x14ac:dyDescent="0.25">
      <c r="A67" s="15">
        <v>61</v>
      </c>
      <c r="B67" s="15" t="s">
        <v>43</v>
      </c>
      <c r="C67" s="16" t="s">
        <v>44</v>
      </c>
      <c r="D67" s="15" t="s">
        <v>37</v>
      </c>
      <c r="E67" s="17" t="s">
        <v>54</v>
      </c>
      <c r="F67" s="17" t="s">
        <v>28</v>
      </c>
      <c r="G67" s="18">
        <v>2833</v>
      </c>
      <c r="H67" s="33">
        <v>15</v>
      </c>
      <c r="I67" s="29">
        <f t="shared" si="40"/>
        <v>5.2947405577126721E-3</v>
      </c>
      <c r="J67" s="21">
        <v>8</v>
      </c>
      <c r="K67" s="21">
        <v>5</v>
      </c>
      <c r="L67" s="21">
        <v>1</v>
      </c>
      <c r="M67" s="21">
        <v>0</v>
      </c>
      <c r="N67" s="21">
        <v>1</v>
      </c>
      <c r="O67" s="22">
        <f t="shared" si="21"/>
        <v>0.53333333333333333</v>
      </c>
      <c r="P67" s="22">
        <f t="shared" si="22"/>
        <v>0.33333333333333331</v>
      </c>
      <c r="Q67" s="22">
        <f t="shared" si="23"/>
        <v>6.6666666666666666E-2</v>
      </c>
      <c r="R67" s="22">
        <f t="shared" si="24"/>
        <v>0</v>
      </c>
      <c r="S67" s="22">
        <f t="shared" si="25"/>
        <v>6.6666666666666666E-2</v>
      </c>
      <c r="T67" s="6">
        <f t="shared" si="26"/>
        <v>0.77142857142857146</v>
      </c>
      <c r="U67" s="15" t="str">
        <f t="shared" si="7"/>
        <v>Molto soddisfatto</v>
      </c>
      <c r="V67" s="21"/>
      <c r="W67" s="21"/>
      <c r="X67" s="21"/>
      <c r="Y67" s="21"/>
      <c r="Z67" s="21"/>
      <c r="AA67" s="21">
        <f t="shared" si="27"/>
        <v>0</v>
      </c>
      <c r="AB67" s="22">
        <f t="shared" si="28"/>
        <v>0</v>
      </c>
      <c r="AC67" s="22">
        <f t="shared" si="29"/>
        <v>0</v>
      </c>
      <c r="AD67" s="22">
        <f t="shared" si="30"/>
        <v>0</v>
      </c>
      <c r="AE67" s="22">
        <f t="shared" si="31"/>
        <v>0</v>
      </c>
      <c r="AF67" s="22">
        <f t="shared" si="32"/>
        <v>0</v>
      </c>
      <c r="AG67" s="22">
        <f t="shared" si="33"/>
        <v>0</v>
      </c>
      <c r="AH67" s="45">
        <f t="shared" si="34"/>
        <v>0</v>
      </c>
      <c r="AI67" s="45">
        <f t="shared" si="35"/>
        <v>0</v>
      </c>
      <c r="AJ67" s="45">
        <f t="shared" si="36"/>
        <v>0</v>
      </c>
      <c r="AK67" s="45">
        <f t="shared" si="37"/>
        <v>0</v>
      </c>
      <c r="AL67" s="45">
        <f t="shared" si="38"/>
        <v>0</v>
      </c>
      <c r="AM67" s="45">
        <f t="shared" si="39"/>
        <v>0</v>
      </c>
    </row>
    <row r="68" spans="1:39" ht="25.5" hidden="1" x14ac:dyDescent="0.25">
      <c r="A68" s="15">
        <v>62</v>
      </c>
      <c r="B68" s="15" t="s">
        <v>43</v>
      </c>
      <c r="C68" s="16" t="s">
        <v>44</v>
      </c>
      <c r="D68" s="15" t="s">
        <v>37</v>
      </c>
      <c r="E68" s="17" t="s">
        <v>55</v>
      </c>
      <c r="F68" s="17" t="s">
        <v>29</v>
      </c>
      <c r="G68" s="18">
        <v>2433</v>
      </c>
      <c r="H68" s="19">
        <v>11</v>
      </c>
      <c r="I68" s="29">
        <f t="shared" si="40"/>
        <v>4.5211672831894784E-3</v>
      </c>
      <c r="J68" s="21">
        <v>10</v>
      </c>
      <c r="K68" s="21">
        <v>1</v>
      </c>
      <c r="L68" s="21">
        <v>0</v>
      </c>
      <c r="M68" s="21">
        <v>0</v>
      </c>
      <c r="N68" s="21">
        <v>0</v>
      </c>
      <c r="O68" s="22">
        <f t="shared" si="21"/>
        <v>0.90909090909090906</v>
      </c>
      <c r="P68" s="22">
        <f t="shared" si="22"/>
        <v>9.0909090909090912E-2</v>
      </c>
      <c r="Q68" s="22">
        <f t="shared" si="23"/>
        <v>0</v>
      </c>
      <c r="R68" s="22">
        <f t="shared" si="24"/>
        <v>0</v>
      </c>
      <c r="S68" s="22">
        <f t="shared" si="25"/>
        <v>0</v>
      </c>
      <c r="T68" s="6">
        <f t="shared" si="26"/>
        <v>0.87727272727272732</v>
      </c>
      <c r="U68" s="15" t="str">
        <f t="shared" si="7"/>
        <v>Molto soddisfatto</v>
      </c>
      <c r="V68" s="21"/>
      <c r="W68" s="21"/>
      <c r="X68" s="21"/>
      <c r="Y68" s="21"/>
      <c r="Z68" s="21"/>
      <c r="AA68" s="21">
        <f t="shared" si="27"/>
        <v>0</v>
      </c>
      <c r="AB68" s="22">
        <f t="shared" si="28"/>
        <v>0</v>
      </c>
      <c r="AC68" s="22">
        <f t="shared" si="29"/>
        <v>0</v>
      </c>
      <c r="AD68" s="22">
        <f t="shared" si="30"/>
        <v>0</v>
      </c>
      <c r="AE68" s="22">
        <f t="shared" si="31"/>
        <v>0</v>
      </c>
      <c r="AF68" s="22">
        <f t="shared" si="32"/>
        <v>0</v>
      </c>
      <c r="AG68" s="22">
        <f t="shared" si="33"/>
        <v>0</v>
      </c>
      <c r="AH68" s="45">
        <f t="shared" si="34"/>
        <v>0</v>
      </c>
      <c r="AI68" s="45">
        <f t="shared" si="35"/>
        <v>0</v>
      </c>
      <c r="AJ68" s="45">
        <f t="shared" si="36"/>
        <v>0</v>
      </c>
      <c r="AK68" s="45">
        <f t="shared" si="37"/>
        <v>0</v>
      </c>
      <c r="AL68" s="45">
        <f t="shared" si="38"/>
        <v>0</v>
      </c>
      <c r="AM68" s="45">
        <f t="shared" si="39"/>
        <v>0</v>
      </c>
    </row>
    <row r="69" spans="1:39" ht="25.5" hidden="1" x14ac:dyDescent="0.25">
      <c r="A69" s="15">
        <v>63</v>
      </c>
      <c r="B69" s="15" t="s">
        <v>43</v>
      </c>
      <c r="C69" s="16" t="s">
        <v>44</v>
      </c>
      <c r="D69" s="15" t="s">
        <v>37</v>
      </c>
      <c r="E69" s="17" t="s">
        <v>56</v>
      </c>
      <c r="F69" s="17" t="s">
        <v>30</v>
      </c>
      <c r="G69" s="18">
        <v>1556</v>
      </c>
      <c r="H69" s="19">
        <v>1</v>
      </c>
      <c r="I69" s="29">
        <f t="shared" si="40"/>
        <v>6.426735218508997E-4</v>
      </c>
      <c r="J69" s="21">
        <v>1</v>
      </c>
      <c r="K69" s="21">
        <v>0</v>
      </c>
      <c r="L69" s="21">
        <v>0</v>
      </c>
      <c r="M69" s="21">
        <v>0</v>
      </c>
      <c r="N69" s="21">
        <v>0</v>
      </c>
      <c r="O69" s="22">
        <f t="shared" si="21"/>
        <v>1</v>
      </c>
      <c r="P69" s="22">
        <f t="shared" si="22"/>
        <v>0</v>
      </c>
      <c r="Q69" s="22">
        <f t="shared" si="23"/>
        <v>0</v>
      </c>
      <c r="R69" s="22">
        <f t="shared" si="24"/>
        <v>0</v>
      </c>
      <c r="S69" s="22">
        <f t="shared" si="25"/>
        <v>0</v>
      </c>
      <c r="T69" s="6">
        <f t="shared" si="26"/>
        <v>0.9</v>
      </c>
      <c r="U69" s="15" t="str">
        <f t="shared" si="7"/>
        <v>Molto soddisfatto</v>
      </c>
      <c r="V69" s="21"/>
      <c r="W69" s="21"/>
      <c r="X69" s="21"/>
      <c r="Y69" s="21"/>
      <c r="Z69" s="21"/>
      <c r="AA69" s="21">
        <f t="shared" si="27"/>
        <v>0</v>
      </c>
      <c r="AB69" s="22">
        <f t="shared" si="28"/>
        <v>0</v>
      </c>
      <c r="AC69" s="22">
        <f t="shared" si="29"/>
        <v>0</v>
      </c>
      <c r="AD69" s="22">
        <f t="shared" si="30"/>
        <v>0</v>
      </c>
      <c r="AE69" s="22">
        <f t="shared" si="31"/>
        <v>0</v>
      </c>
      <c r="AF69" s="22">
        <f t="shared" si="32"/>
        <v>0</v>
      </c>
      <c r="AG69" s="22">
        <f t="shared" si="33"/>
        <v>0</v>
      </c>
      <c r="AH69" s="45">
        <f t="shared" si="34"/>
        <v>0</v>
      </c>
      <c r="AI69" s="45">
        <f t="shared" si="35"/>
        <v>0</v>
      </c>
      <c r="AJ69" s="45">
        <f t="shared" si="36"/>
        <v>0</v>
      </c>
      <c r="AK69" s="45">
        <f t="shared" si="37"/>
        <v>0</v>
      </c>
      <c r="AL69" s="45">
        <f t="shared" si="38"/>
        <v>0</v>
      </c>
      <c r="AM69" s="45">
        <f t="shared" si="39"/>
        <v>0</v>
      </c>
    </row>
    <row r="70" spans="1:39" ht="25.5" hidden="1" x14ac:dyDescent="0.25">
      <c r="A70" s="15">
        <v>64</v>
      </c>
      <c r="B70" s="15" t="s">
        <v>43</v>
      </c>
      <c r="C70" s="16" t="s">
        <v>44</v>
      </c>
      <c r="D70" s="15" t="s">
        <v>37</v>
      </c>
      <c r="E70" s="17" t="s">
        <v>57</v>
      </c>
      <c r="F70" s="17" t="s">
        <v>31</v>
      </c>
      <c r="G70" s="18">
        <v>1910</v>
      </c>
      <c r="H70" s="19">
        <v>0</v>
      </c>
      <c r="I70" s="29">
        <f t="shared" si="40"/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2">
        <f t="shared" si="21"/>
        <v>0</v>
      </c>
      <c r="P70" s="22">
        <f t="shared" si="22"/>
        <v>0</v>
      </c>
      <c r="Q70" s="22">
        <f t="shared" si="23"/>
        <v>0</v>
      </c>
      <c r="R70" s="22">
        <f t="shared" si="24"/>
        <v>0</v>
      </c>
      <c r="S70" s="22">
        <f t="shared" si="25"/>
        <v>0</v>
      </c>
      <c r="T70" s="6">
        <f t="shared" si="26"/>
        <v>0</v>
      </c>
      <c r="U70" s="15" t="str">
        <f t="shared" si="7"/>
        <v>Non valutato</v>
      </c>
      <c r="V70" s="21"/>
      <c r="W70" s="21"/>
      <c r="X70" s="21"/>
      <c r="Y70" s="21"/>
      <c r="Z70" s="21"/>
      <c r="AA70" s="21">
        <f t="shared" si="27"/>
        <v>0</v>
      </c>
      <c r="AB70" s="22">
        <f t="shared" si="28"/>
        <v>0</v>
      </c>
      <c r="AC70" s="22">
        <f t="shared" si="29"/>
        <v>0</v>
      </c>
      <c r="AD70" s="22">
        <f t="shared" si="30"/>
        <v>0</v>
      </c>
      <c r="AE70" s="22">
        <f t="shared" si="31"/>
        <v>0</v>
      </c>
      <c r="AF70" s="22">
        <f t="shared" si="32"/>
        <v>0</v>
      </c>
      <c r="AG70" s="22">
        <f t="shared" si="33"/>
        <v>0</v>
      </c>
      <c r="AH70" s="45">
        <f t="shared" si="34"/>
        <v>0</v>
      </c>
      <c r="AI70" s="45">
        <f t="shared" si="35"/>
        <v>0</v>
      </c>
      <c r="AJ70" s="45">
        <f t="shared" si="36"/>
        <v>0</v>
      </c>
      <c r="AK70" s="45">
        <f t="shared" si="37"/>
        <v>0</v>
      </c>
      <c r="AL70" s="45">
        <f t="shared" si="38"/>
        <v>0</v>
      </c>
      <c r="AM70" s="45">
        <f t="shared" si="39"/>
        <v>0</v>
      </c>
    </row>
    <row r="71" spans="1:39" ht="25.5" x14ac:dyDescent="0.25">
      <c r="A71" s="15">
        <v>65</v>
      </c>
      <c r="B71" s="23" t="s">
        <v>43</v>
      </c>
      <c r="C71" s="24" t="s">
        <v>44</v>
      </c>
      <c r="D71" s="23" t="s">
        <v>37</v>
      </c>
      <c r="E71" s="25" t="s">
        <v>58</v>
      </c>
      <c r="F71" s="25" t="s">
        <v>32</v>
      </c>
      <c r="G71" s="7">
        <f>SUM(G67:G70)</f>
        <v>8732</v>
      </c>
      <c r="H71" s="8">
        <f>SUM(H67:H70)</f>
        <v>27</v>
      </c>
      <c r="I71" s="30">
        <f t="shared" si="40"/>
        <v>3.092075125973431E-3</v>
      </c>
      <c r="J71" s="39">
        <f>SUM(J67:J70)</f>
        <v>19</v>
      </c>
      <c r="K71" s="39">
        <f>SUM(K67:K70)</f>
        <v>6</v>
      </c>
      <c r="L71" s="39">
        <f>SUM(L67:L70)</f>
        <v>1</v>
      </c>
      <c r="M71" s="39">
        <f>SUM(M67:M70)</f>
        <v>0</v>
      </c>
      <c r="N71" s="39">
        <f>SUM(N67:N70)</f>
        <v>1</v>
      </c>
      <c r="O71" s="28">
        <f t="shared" ref="O71:O102" si="41">IFERROR(J71/$H71,0)</f>
        <v>0.70370370370370372</v>
      </c>
      <c r="P71" s="28">
        <f t="shared" ref="P71:P102" si="42">IFERROR(K71/$H71,0)</f>
        <v>0.22222222222222221</v>
      </c>
      <c r="Q71" s="28">
        <f t="shared" ref="Q71:Q102" si="43">IFERROR(L71/$H71,0)</f>
        <v>3.7037037037037035E-2</v>
      </c>
      <c r="R71" s="28">
        <f t="shared" ref="R71:R102" si="44">IFERROR(M71/$H71,0)</f>
        <v>0</v>
      </c>
      <c r="S71" s="28">
        <f t="shared" ref="S71:S102" si="45">IFERROR(N71/$H71,0)</f>
        <v>3.7037037037037035E-2</v>
      </c>
      <c r="T71" s="41">
        <f t="shared" ref="T71:T87" si="46">IFERROR(SUMPRODUCT(J71:M71,$J$1:$M$1)/(SUM(J71:M71)*100),0)</f>
        <v>0.82115384615384612</v>
      </c>
      <c r="U71" s="23" t="str">
        <f t="shared" ref="U71:U111" si="47">IF(T71=0,"Non valutato",IF(T71&gt;=0.75,"Molto soddisfatto",IF(AND(T71&gt;0.5,T71&lt;0.75),"Soddisfatto",IF(AND(T71&gt;=0.25,T71&lt;=0.5),"Parzialmente soddisfatto","Insoddisfatto"))))</f>
        <v>Molto soddisfatto</v>
      </c>
      <c r="V71" s="27">
        <f>SUM(V67:V70)</f>
        <v>0</v>
      </c>
      <c r="W71" s="27">
        <f>SUM(W67:W70)</f>
        <v>0</v>
      </c>
      <c r="X71" s="27">
        <f>SUM(X67:X70)</f>
        <v>0</v>
      </c>
      <c r="Y71" s="27">
        <f>SUM(Y67:Y70)</f>
        <v>0</v>
      </c>
      <c r="Z71" s="27">
        <f>SUM(Z67:Z70)</f>
        <v>0</v>
      </c>
      <c r="AA71" s="21">
        <f t="shared" ref="AA71:AA102" si="48">SUM(V71:Z71)</f>
        <v>0</v>
      </c>
      <c r="AB71" s="28">
        <f t="shared" ref="AB71:AB102" si="49">IFERROR(V71/SUM($V71:$Z71),0)</f>
        <v>0</v>
      </c>
      <c r="AC71" s="28">
        <f t="shared" ref="AC71:AC102" si="50">IFERROR(W71/SUM($V71:$Z71),0)</f>
        <v>0</v>
      </c>
      <c r="AD71" s="28">
        <f t="shared" ref="AD71:AD102" si="51">IFERROR(X71/SUM($V71:$Z71),0)</f>
        <v>0</v>
      </c>
      <c r="AE71" s="28">
        <f t="shared" ref="AE71:AE102" si="52">IFERROR(Y71/SUM($V71:$Z71),0)</f>
        <v>0</v>
      </c>
      <c r="AF71" s="28">
        <f t="shared" ref="AF71:AF102" si="53">IFERROR(Z71/SUM($V71:$Z71),0)</f>
        <v>0</v>
      </c>
      <c r="AG71" s="28">
        <f t="shared" ref="AG71:AG102" si="54">MAX(AB71:AF71)</f>
        <v>0</v>
      </c>
      <c r="AH71" s="46">
        <f t="shared" ref="AH71:AH102" si="55">IFERROR(V71/$H71,0)</f>
        <v>0</v>
      </c>
      <c r="AI71" s="46">
        <f t="shared" ref="AI71:AI102" si="56">IFERROR(W71/$H71,0)</f>
        <v>0</v>
      </c>
      <c r="AJ71" s="46">
        <f t="shared" ref="AJ71:AJ102" si="57">IFERROR(X71/$H71,0)</f>
        <v>0</v>
      </c>
      <c r="AK71" s="46">
        <f t="shared" ref="AK71:AK102" si="58">IFERROR(Y71/$H71,0)</f>
        <v>0</v>
      </c>
      <c r="AL71" s="46">
        <f t="shared" ref="AL71:AL102" si="59">IFERROR(Z71/$H71,0)</f>
        <v>0</v>
      </c>
      <c r="AM71" s="46">
        <f t="shared" ref="AM71:AM102" si="60">IFERROR(AA71/H71,0)</f>
        <v>0</v>
      </c>
    </row>
    <row r="72" spans="1:39" ht="25.5" hidden="1" x14ac:dyDescent="0.25">
      <c r="A72" s="15">
        <v>66</v>
      </c>
      <c r="B72" s="15" t="s">
        <v>43</v>
      </c>
      <c r="C72" s="16" t="s">
        <v>45</v>
      </c>
      <c r="D72" s="15" t="s">
        <v>37</v>
      </c>
      <c r="E72" s="17" t="s">
        <v>54</v>
      </c>
      <c r="F72" s="17" t="s">
        <v>28</v>
      </c>
      <c r="G72" s="18">
        <v>75</v>
      </c>
      <c r="H72" s="33">
        <v>1</v>
      </c>
      <c r="I72" s="29">
        <f t="shared" si="40"/>
        <v>1.3333333333333334E-2</v>
      </c>
      <c r="J72" s="21">
        <v>1</v>
      </c>
      <c r="K72" s="21">
        <v>0</v>
      </c>
      <c r="L72" s="21">
        <v>0</v>
      </c>
      <c r="M72" s="21">
        <v>0</v>
      </c>
      <c r="N72" s="21">
        <v>0</v>
      </c>
      <c r="O72" s="22">
        <f t="shared" si="41"/>
        <v>1</v>
      </c>
      <c r="P72" s="22">
        <f t="shared" si="42"/>
        <v>0</v>
      </c>
      <c r="Q72" s="22">
        <f t="shared" si="43"/>
        <v>0</v>
      </c>
      <c r="R72" s="22">
        <f t="shared" si="44"/>
        <v>0</v>
      </c>
      <c r="S72" s="22">
        <f t="shared" si="45"/>
        <v>0</v>
      </c>
      <c r="T72" s="6">
        <f t="shared" si="46"/>
        <v>0.9</v>
      </c>
      <c r="U72" s="15" t="str">
        <f t="shared" si="47"/>
        <v>Molto soddisfatto</v>
      </c>
      <c r="V72" s="21"/>
      <c r="W72" s="21"/>
      <c r="X72" s="21"/>
      <c r="Y72" s="21"/>
      <c r="Z72" s="21"/>
      <c r="AA72" s="21">
        <f t="shared" si="48"/>
        <v>0</v>
      </c>
      <c r="AB72" s="22">
        <f t="shared" si="49"/>
        <v>0</v>
      </c>
      <c r="AC72" s="22">
        <f t="shared" si="50"/>
        <v>0</v>
      </c>
      <c r="AD72" s="22">
        <f t="shared" si="51"/>
        <v>0</v>
      </c>
      <c r="AE72" s="22">
        <f t="shared" si="52"/>
        <v>0</v>
      </c>
      <c r="AF72" s="22">
        <f t="shared" si="53"/>
        <v>0</v>
      </c>
      <c r="AG72" s="22">
        <f t="shared" si="54"/>
        <v>0</v>
      </c>
      <c r="AH72" s="45">
        <f t="shared" si="55"/>
        <v>0</v>
      </c>
      <c r="AI72" s="45">
        <f t="shared" si="56"/>
        <v>0</v>
      </c>
      <c r="AJ72" s="45">
        <f t="shared" si="57"/>
        <v>0</v>
      </c>
      <c r="AK72" s="45">
        <f t="shared" si="58"/>
        <v>0</v>
      </c>
      <c r="AL72" s="45">
        <f t="shared" si="59"/>
        <v>0</v>
      </c>
      <c r="AM72" s="45">
        <f t="shared" si="60"/>
        <v>0</v>
      </c>
    </row>
    <row r="73" spans="1:39" ht="25.5" hidden="1" x14ac:dyDescent="0.25">
      <c r="A73" s="15">
        <v>67</v>
      </c>
      <c r="B73" s="15" t="s">
        <v>43</v>
      </c>
      <c r="C73" s="16" t="s">
        <v>45</v>
      </c>
      <c r="D73" s="15" t="s">
        <v>37</v>
      </c>
      <c r="E73" s="17" t="s">
        <v>55</v>
      </c>
      <c r="F73" s="17" t="s">
        <v>29</v>
      </c>
      <c r="G73" s="18">
        <v>85</v>
      </c>
      <c r="H73" s="19">
        <v>0</v>
      </c>
      <c r="I73" s="29">
        <f t="shared" ref="I73:I104" si="61">IFERROR(H73/G73,0)</f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2">
        <f t="shared" si="41"/>
        <v>0</v>
      </c>
      <c r="P73" s="22">
        <f t="shared" si="42"/>
        <v>0</v>
      </c>
      <c r="Q73" s="22">
        <f t="shared" si="43"/>
        <v>0</v>
      </c>
      <c r="R73" s="22">
        <f t="shared" si="44"/>
        <v>0</v>
      </c>
      <c r="S73" s="22">
        <f t="shared" si="45"/>
        <v>0</v>
      </c>
      <c r="T73" s="6">
        <f t="shared" si="46"/>
        <v>0</v>
      </c>
      <c r="U73" s="15" t="str">
        <f t="shared" si="47"/>
        <v>Non valutato</v>
      </c>
      <c r="V73" s="21"/>
      <c r="W73" s="21"/>
      <c r="X73" s="21"/>
      <c r="Y73" s="21"/>
      <c r="Z73" s="21"/>
      <c r="AA73" s="21">
        <f t="shared" si="48"/>
        <v>0</v>
      </c>
      <c r="AB73" s="22">
        <f t="shared" si="49"/>
        <v>0</v>
      </c>
      <c r="AC73" s="22">
        <f t="shared" si="50"/>
        <v>0</v>
      </c>
      <c r="AD73" s="22">
        <f t="shared" si="51"/>
        <v>0</v>
      </c>
      <c r="AE73" s="22">
        <f t="shared" si="52"/>
        <v>0</v>
      </c>
      <c r="AF73" s="22">
        <f t="shared" si="53"/>
        <v>0</v>
      </c>
      <c r="AG73" s="22">
        <f t="shared" si="54"/>
        <v>0</v>
      </c>
      <c r="AH73" s="45">
        <f t="shared" si="55"/>
        <v>0</v>
      </c>
      <c r="AI73" s="45">
        <f t="shared" si="56"/>
        <v>0</v>
      </c>
      <c r="AJ73" s="45">
        <f t="shared" si="57"/>
        <v>0</v>
      </c>
      <c r="AK73" s="45">
        <f t="shared" si="58"/>
        <v>0</v>
      </c>
      <c r="AL73" s="45">
        <f t="shared" si="59"/>
        <v>0</v>
      </c>
      <c r="AM73" s="45">
        <f t="shared" si="60"/>
        <v>0</v>
      </c>
    </row>
    <row r="74" spans="1:39" ht="25.5" hidden="1" x14ac:dyDescent="0.25">
      <c r="A74" s="15">
        <v>68</v>
      </c>
      <c r="B74" s="15" t="s">
        <v>43</v>
      </c>
      <c r="C74" s="16" t="s">
        <v>45</v>
      </c>
      <c r="D74" s="15" t="s">
        <v>37</v>
      </c>
      <c r="E74" s="17" t="s">
        <v>56</v>
      </c>
      <c r="F74" s="17" t="s">
        <v>30</v>
      </c>
      <c r="G74" s="18">
        <v>65</v>
      </c>
      <c r="H74" s="19">
        <v>1</v>
      </c>
      <c r="I74" s="29">
        <f t="shared" si="61"/>
        <v>1.5384615384615385E-2</v>
      </c>
      <c r="J74" s="21">
        <v>1</v>
      </c>
      <c r="K74" s="21">
        <v>0</v>
      </c>
      <c r="L74" s="21">
        <v>0</v>
      </c>
      <c r="M74" s="21">
        <v>0</v>
      </c>
      <c r="N74" s="21">
        <v>0</v>
      </c>
      <c r="O74" s="22">
        <f t="shared" si="41"/>
        <v>1</v>
      </c>
      <c r="P74" s="22">
        <f t="shared" si="42"/>
        <v>0</v>
      </c>
      <c r="Q74" s="22">
        <f t="shared" si="43"/>
        <v>0</v>
      </c>
      <c r="R74" s="22">
        <f t="shared" si="44"/>
        <v>0</v>
      </c>
      <c r="S74" s="22">
        <f t="shared" si="45"/>
        <v>0</v>
      </c>
      <c r="T74" s="6">
        <f t="shared" si="46"/>
        <v>0.9</v>
      </c>
      <c r="U74" s="15" t="str">
        <f t="shared" si="47"/>
        <v>Molto soddisfatto</v>
      </c>
      <c r="V74" s="21"/>
      <c r="W74" s="21"/>
      <c r="X74" s="21"/>
      <c r="Y74" s="21"/>
      <c r="Z74" s="21"/>
      <c r="AA74" s="21">
        <f t="shared" si="48"/>
        <v>0</v>
      </c>
      <c r="AB74" s="22">
        <f t="shared" si="49"/>
        <v>0</v>
      </c>
      <c r="AC74" s="22">
        <f t="shared" si="50"/>
        <v>0</v>
      </c>
      <c r="AD74" s="22">
        <f t="shared" si="51"/>
        <v>0</v>
      </c>
      <c r="AE74" s="22">
        <f t="shared" si="52"/>
        <v>0</v>
      </c>
      <c r="AF74" s="22">
        <f t="shared" si="53"/>
        <v>0</v>
      </c>
      <c r="AG74" s="22">
        <f t="shared" si="54"/>
        <v>0</v>
      </c>
      <c r="AH74" s="45">
        <f t="shared" si="55"/>
        <v>0</v>
      </c>
      <c r="AI74" s="45">
        <f t="shared" si="56"/>
        <v>0</v>
      </c>
      <c r="AJ74" s="45">
        <f t="shared" si="57"/>
        <v>0</v>
      </c>
      <c r="AK74" s="45">
        <f t="shared" si="58"/>
        <v>0</v>
      </c>
      <c r="AL74" s="45">
        <f t="shared" si="59"/>
        <v>0</v>
      </c>
      <c r="AM74" s="45">
        <f t="shared" si="60"/>
        <v>0</v>
      </c>
    </row>
    <row r="75" spans="1:39" ht="25.5" hidden="1" x14ac:dyDescent="0.25">
      <c r="A75" s="15">
        <v>69</v>
      </c>
      <c r="B75" s="15" t="s">
        <v>43</v>
      </c>
      <c r="C75" s="16" t="s">
        <v>45</v>
      </c>
      <c r="D75" s="15" t="s">
        <v>37</v>
      </c>
      <c r="E75" s="17" t="s">
        <v>57</v>
      </c>
      <c r="F75" s="17" t="s">
        <v>31</v>
      </c>
      <c r="G75" s="18">
        <v>70</v>
      </c>
      <c r="H75" s="19">
        <v>3</v>
      </c>
      <c r="I75" s="29">
        <f t="shared" si="61"/>
        <v>4.2857142857142858E-2</v>
      </c>
      <c r="J75" s="21">
        <v>3</v>
      </c>
      <c r="K75" s="21">
        <v>0</v>
      </c>
      <c r="L75" s="21">
        <v>0</v>
      </c>
      <c r="M75" s="21">
        <v>0</v>
      </c>
      <c r="N75" s="21">
        <v>0</v>
      </c>
      <c r="O75" s="22">
        <f t="shared" si="41"/>
        <v>1</v>
      </c>
      <c r="P75" s="22">
        <f t="shared" si="42"/>
        <v>0</v>
      </c>
      <c r="Q75" s="22">
        <f t="shared" si="43"/>
        <v>0</v>
      </c>
      <c r="R75" s="22">
        <f t="shared" si="44"/>
        <v>0</v>
      </c>
      <c r="S75" s="22">
        <f t="shared" si="45"/>
        <v>0</v>
      </c>
      <c r="T75" s="6">
        <f t="shared" si="46"/>
        <v>0.9</v>
      </c>
      <c r="U75" s="15" t="str">
        <f t="shared" si="47"/>
        <v>Molto soddisfatto</v>
      </c>
      <c r="V75" s="21"/>
      <c r="W75" s="21"/>
      <c r="X75" s="21"/>
      <c r="Y75" s="21"/>
      <c r="Z75" s="21"/>
      <c r="AA75" s="21">
        <f t="shared" si="48"/>
        <v>0</v>
      </c>
      <c r="AB75" s="22">
        <f t="shared" si="49"/>
        <v>0</v>
      </c>
      <c r="AC75" s="22">
        <f t="shared" si="50"/>
        <v>0</v>
      </c>
      <c r="AD75" s="22">
        <f t="shared" si="51"/>
        <v>0</v>
      </c>
      <c r="AE75" s="22">
        <f t="shared" si="52"/>
        <v>0</v>
      </c>
      <c r="AF75" s="22">
        <f t="shared" si="53"/>
        <v>0</v>
      </c>
      <c r="AG75" s="22">
        <f t="shared" si="54"/>
        <v>0</v>
      </c>
      <c r="AH75" s="45">
        <f t="shared" si="55"/>
        <v>0</v>
      </c>
      <c r="AI75" s="45">
        <f t="shared" si="56"/>
        <v>0</v>
      </c>
      <c r="AJ75" s="45">
        <f t="shared" si="57"/>
        <v>0</v>
      </c>
      <c r="AK75" s="45">
        <f t="shared" si="58"/>
        <v>0</v>
      </c>
      <c r="AL75" s="45">
        <f t="shared" si="59"/>
        <v>0</v>
      </c>
      <c r="AM75" s="45">
        <f t="shared" si="60"/>
        <v>0</v>
      </c>
    </row>
    <row r="76" spans="1:39" ht="25.5" x14ac:dyDescent="0.25">
      <c r="A76" s="15">
        <v>70</v>
      </c>
      <c r="B76" s="23" t="s">
        <v>43</v>
      </c>
      <c r="C76" s="24" t="s">
        <v>45</v>
      </c>
      <c r="D76" s="23" t="s">
        <v>37</v>
      </c>
      <c r="E76" s="25" t="s">
        <v>58</v>
      </c>
      <c r="F76" s="25" t="s">
        <v>32</v>
      </c>
      <c r="G76" s="7">
        <f>SUM(G72:G75)</f>
        <v>295</v>
      </c>
      <c r="H76" s="8">
        <f>SUM(H72:H75)</f>
        <v>5</v>
      </c>
      <c r="I76" s="30">
        <f t="shared" si="61"/>
        <v>1.6949152542372881E-2</v>
      </c>
      <c r="J76" s="39">
        <f>SUM(J72:J75)</f>
        <v>5</v>
      </c>
      <c r="K76" s="39">
        <f>SUM(K72:K75)</f>
        <v>0</v>
      </c>
      <c r="L76" s="39">
        <f>SUM(L72:L75)</f>
        <v>0</v>
      </c>
      <c r="M76" s="39">
        <f>SUM(M72:M75)</f>
        <v>0</v>
      </c>
      <c r="N76" s="39">
        <f>SUM(N72:N75)</f>
        <v>0</v>
      </c>
      <c r="O76" s="28">
        <f t="shared" si="41"/>
        <v>1</v>
      </c>
      <c r="P76" s="28">
        <f t="shared" si="42"/>
        <v>0</v>
      </c>
      <c r="Q76" s="28">
        <f t="shared" si="43"/>
        <v>0</v>
      </c>
      <c r="R76" s="28">
        <f t="shared" si="44"/>
        <v>0</v>
      </c>
      <c r="S76" s="28">
        <f t="shared" si="45"/>
        <v>0</v>
      </c>
      <c r="T76" s="41">
        <f t="shared" si="46"/>
        <v>0.9</v>
      </c>
      <c r="U76" s="23" t="str">
        <f t="shared" si="47"/>
        <v>Molto soddisfatto</v>
      </c>
      <c r="V76" s="27">
        <f>SUM(V72:V75)</f>
        <v>0</v>
      </c>
      <c r="W76" s="27">
        <f>SUM(W72:W75)</f>
        <v>0</v>
      </c>
      <c r="X76" s="27">
        <f>SUM(X72:X75)</f>
        <v>0</v>
      </c>
      <c r="Y76" s="27">
        <f>SUM(Y72:Y75)</f>
        <v>0</v>
      </c>
      <c r="Z76" s="27">
        <f>SUM(Z72:Z75)</f>
        <v>0</v>
      </c>
      <c r="AA76" s="21">
        <f t="shared" si="48"/>
        <v>0</v>
      </c>
      <c r="AB76" s="28">
        <f t="shared" si="49"/>
        <v>0</v>
      </c>
      <c r="AC76" s="28">
        <f t="shared" si="50"/>
        <v>0</v>
      </c>
      <c r="AD76" s="28">
        <f t="shared" si="51"/>
        <v>0</v>
      </c>
      <c r="AE76" s="28">
        <f t="shared" si="52"/>
        <v>0</v>
      </c>
      <c r="AF76" s="28">
        <f t="shared" si="53"/>
        <v>0</v>
      </c>
      <c r="AG76" s="28">
        <f t="shared" si="54"/>
        <v>0</v>
      </c>
      <c r="AH76" s="46">
        <f t="shared" si="55"/>
        <v>0</v>
      </c>
      <c r="AI76" s="46">
        <f t="shared" si="56"/>
        <v>0</v>
      </c>
      <c r="AJ76" s="46">
        <f t="shared" si="57"/>
        <v>0</v>
      </c>
      <c r="AK76" s="46">
        <f t="shared" si="58"/>
        <v>0</v>
      </c>
      <c r="AL76" s="46">
        <f t="shared" si="59"/>
        <v>0</v>
      </c>
      <c r="AM76" s="46">
        <f t="shared" si="60"/>
        <v>0</v>
      </c>
    </row>
    <row r="77" spans="1:39" ht="25.5" hidden="1" x14ac:dyDescent="0.25">
      <c r="A77" s="15">
        <v>71</v>
      </c>
      <c r="B77" s="15" t="s">
        <v>43</v>
      </c>
      <c r="C77" s="16" t="s">
        <v>46</v>
      </c>
      <c r="D77" s="15" t="s">
        <v>37</v>
      </c>
      <c r="E77" s="17" t="s">
        <v>54</v>
      </c>
      <c r="F77" s="17" t="s">
        <v>28</v>
      </c>
      <c r="G77" s="18">
        <v>31</v>
      </c>
      <c r="H77" s="33">
        <v>8</v>
      </c>
      <c r="I77" s="29">
        <f t="shared" si="61"/>
        <v>0.25806451612903225</v>
      </c>
      <c r="J77" s="21">
        <v>2</v>
      </c>
      <c r="K77" s="21">
        <v>1</v>
      </c>
      <c r="L77" s="21">
        <v>0</v>
      </c>
      <c r="M77" s="21">
        <v>0</v>
      </c>
      <c r="N77" s="21">
        <v>5</v>
      </c>
      <c r="O77" s="22">
        <f t="shared" si="41"/>
        <v>0.25</v>
      </c>
      <c r="P77" s="22">
        <f t="shared" si="42"/>
        <v>0.125</v>
      </c>
      <c r="Q77" s="22">
        <f t="shared" si="43"/>
        <v>0</v>
      </c>
      <c r="R77" s="22">
        <f t="shared" si="44"/>
        <v>0</v>
      </c>
      <c r="S77" s="22">
        <f t="shared" si="45"/>
        <v>0.625</v>
      </c>
      <c r="T77" s="6">
        <f t="shared" si="46"/>
        <v>0.81666666666666665</v>
      </c>
      <c r="U77" s="15" t="str">
        <f t="shared" si="47"/>
        <v>Molto soddisfatto</v>
      </c>
      <c r="V77" s="21"/>
      <c r="W77" s="21"/>
      <c r="X77" s="21"/>
      <c r="Y77" s="21"/>
      <c r="Z77" s="21"/>
      <c r="AA77" s="21">
        <f t="shared" si="48"/>
        <v>0</v>
      </c>
      <c r="AB77" s="22">
        <f t="shared" si="49"/>
        <v>0</v>
      </c>
      <c r="AC77" s="22">
        <f t="shared" si="50"/>
        <v>0</v>
      </c>
      <c r="AD77" s="22">
        <f t="shared" si="51"/>
        <v>0</v>
      </c>
      <c r="AE77" s="22">
        <f t="shared" si="52"/>
        <v>0</v>
      </c>
      <c r="AF77" s="22">
        <f t="shared" si="53"/>
        <v>0</v>
      </c>
      <c r="AG77" s="22">
        <f t="shared" si="54"/>
        <v>0</v>
      </c>
      <c r="AH77" s="45">
        <f t="shared" si="55"/>
        <v>0</v>
      </c>
      <c r="AI77" s="45">
        <f t="shared" si="56"/>
        <v>0</v>
      </c>
      <c r="AJ77" s="45">
        <f t="shared" si="57"/>
        <v>0</v>
      </c>
      <c r="AK77" s="45">
        <f t="shared" si="58"/>
        <v>0</v>
      </c>
      <c r="AL77" s="45">
        <f t="shared" si="59"/>
        <v>0</v>
      </c>
      <c r="AM77" s="45">
        <f t="shared" si="60"/>
        <v>0</v>
      </c>
    </row>
    <row r="78" spans="1:39" ht="25.5" hidden="1" x14ac:dyDescent="0.25">
      <c r="A78" s="15">
        <v>72</v>
      </c>
      <c r="B78" s="15" t="s">
        <v>43</v>
      </c>
      <c r="C78" s="16" t="s">
        <v>46</v>
      </c>
      <c r="D78" s="15" t="s">
        <v>37</v>
      </c>
      <c r="E78" s="17" t="s">
        <v>55</v>
      </c>
      <c r="F78" s="17" t="s">
        <v>29</v>
      </c>
      <c r="G78" s="18">
        <v>46</v>
      </c>
      <c r="H78" s="19">
        <v>11</v>
      </c>
      <c r="I78" s="29">
        <f t="shared" si="61"/>
        <v>0.2391304347826087</v>
      </c>
      <c r="J78" s="21">
        <v>3</v>
      </c>
      <c r="K78" s="21">
        <v>2</v>
      </c>
      <c r="L78" s="21">
        <v>0</v>
      </c>
      <c r="M78" s="21">
        <v>0</v>
      </c>
      <c r="N78" s="21">
        <v>6</v>
      </c>
      <c r="O78" s="22">
        <f t="shared" si="41"/>
        <v>0.27272727272727271</v>
      </c>
      <c r="P78" s="22">
        <f t="shared" si="42"/>
        <v>0.18181818181818182</v>
      </c>
      <c r="Q78" s="22">
        <f t="shared" si="43"/>
        <v>0</v>
      </c>
      <c r="R78" s="22">
        <f t="shared" si="44"/>
        <v>0</v>
      </c>
      <c r="S78" s="22">
        <f t="shared" si="45"/>
        <v>0.54545454545454541</v>
      </c>
      <c r="T78" s="6">
        <f t="shared" si="46"/>
        <v>0.8</v>
      </c>
      <c r="U78" s="15" t="str">
        <f t="shared" si="47"/>
        <v>Molto soddisfatto</v>
      </c>
      <c r="V78" s="21"/>
      <c r="W78" s="21"/>
      <c r="X78" s="21"/>
      <c r="Y78" s="21"/>
      <c r="Z78" s="21"/>
      <c r="AA78" s="21">
        <f t="shared" si="48"/>
        <v>0</v>
      </c>
      <c r="AB78" s="22">
        <f t="shared" si="49"/>
        <v>0</v>
      </c>
      <c r="AC78" s="22">
        <f t="shared" si="50"/>
        <v>0</v>
      </c>
      <c r="AD78" s="22">
        <f t="shared" si="51"/>
        <v>0</v>
      </c>
      <c r="AE78" s="22">
        <f t="shared" si="52"/>
        <v>0</v>
      </c>
      <c r="AF78" s="22">
        <f t="shared" si="53"/>
        <v>0</v>
      </c>
      <c r="AG78" s="22">
        <f t="shared" si="54"/>
        <v>0</v>
      </c>
      <c r="AH78" s="45">
        <f t="shared" si="55"/>
        <v>0</v>
      </c>
      <c r="AI78" s="45">
        <f t="shared" si="56"/>
        <v>0</v>
      </c>
      <c r="AJ78" s="45">
        <f t="shared" si="57"/>
        <v>0</v>
      </c>
      <c r="AK78" s="45">
        <f t="shared" si="58"/>
        <v>0</v>
      </c>
      <c r="AL78" s="45">
        <f t="shared" si="59"/>
        <v>0</v>
      </c>
      <c r="AM78" s="45">
        <f t="shared" si="60"/>
        <v>0</v>
      </c>
    </row>
    <row r="79" spans="1:39" ht="25.5" hidden="1" x14ac:dyDescent="0.25">
      <c r="A79" s="15">
        <v>73</v>
      </c>
      <c r="B79" s="15" t="s">
        <v>43</v>
      </c>
      <c r="C79" s="16" t="s">
        <v>46</v>
      </c>
      <c r="D79" s="15" t="s">
        <v>37</v>
      </c>
      <c r="E79" s="17" t="s">
        <v>56</v>
      </c>
      <c r="F79" s="17" t="s">
        <v>30</v>
      </c>
      <c r="G79" s="18">
        <v>29</v>
      </c>
      <c r="H79" s="19">
        <v>7</v>
      </c>
      <c r="I79" s="29">
        <f t="shared" si="61"/>
        <v>0.2413793103448276</v>
      </c>
      <c r="J79" s="21">
        <v>2</v>
      </c>
      <c r="K79" s="21">
        <v>1</v>
      </c>
      <c r="L79" s="21">
        <v>0</v>
      </c>
      <c r="M79" s="21">
        <v>0</v>
      </c>
      <c r="N79" s="21">
        <v>4</v>
      </c>
      <c r="O79" s="22">
        <f t="shared" si="41"/>
        <v>0.2857142857142857</v>
      </c>
      <c r="P79" s="22">
        <f t="shared" si="42"/>
        <v>0.14285714285714285</v>
      </c>
      <c r="Q79" s="22">
        <f t="shared" si="43"/>
        <v>0</v>
      </c>
      <c r="R79" s="22">
        <f t="shared" si="44"/>
        <v>0</v>
      </c>
      <c r="S79" s="22">
        <f t="shared" si="45"/>
        <v>0.5714285714285714</v>
      </c>
      <c r="T79" s="6">
        <f t="shared" si="46"/>
        <v>0.81666666666666665</v>
      </c>
      <c r="U79" s="15" t="str">
        <f t="shared" si="47"/>
        <v>Molto soddisfatto</v>
      </c>
      <c r="V79" s="21"/>
      <c r="W79" s="21"/>
      <c r="X79" s="21"/>
      <c r="Y79" s="21"/>
      <c r="Z79" s="21"/>
      <c r="AA79" s="21">
        <f t="shared" si="48"/>
        <v>0</v>
      </c>
      <c r="AB79" s="22">
        <f t="shared" si="49"/>
        <v>0</v>
      </c>
      <c r="AC79" s="22">
        <f t="shared" si="50"/>
        <v>0</v>
      </c>
      <c r="AD79" s="22">
        <f t="shared" si="51"/>
        <v>0</v>
      </c>
      <c r="AE79" s="22">
        <f t="shared" si="52"/>
        <v>0</v>
      </c>
      <c r="AF79" s="22">
        <f t="shared" si="53"/>
        <v>0</v>
      </c>
      <c r="AG79" s="22">
        <f t="shared" si="54"/>
        <v>0</v>
      </c>
      <c r="AH79" s="45">
        <f t="shared" si="55"/>
        <v>0</v>
      </c>
      <c r="AI79" s="45">
        <f t="shared" si="56"/>
        <v>0</v>
      </c>
      <c r="AJ79" s="45">
        <f t="shared" si="57"/>
        <v>0</v>
      </c>
      <c r="AK79" s="45">
        <f t="shared" si="58"/>
        <v>0</v>
      </c>
      <c r="AL79" s="45">
        <f t="shared" si="59"/>
        <v>0</v>
      </c>
      <c r="AM79" s="45">
        <f t="shared" si="60"/>
        <v>0</v>
      </c>
    </row>
    <row r="80" spans="1:39" ht="25.5" hidden="1" x14ac:dyDescent="0.25">
      <c r="A80" s="15">
        <v>74</v>
      </c>
      <c r="B80" s="15" t="s">
        <v>43</v>
      </c>
      <c r="C80" s="16" t="s">
        <v>46</v>
      </c>
      <c r="D80" s="15" t="s">
        <v>37</v>
      </c>
      <c r="E80" s="17" t="s">
        <v>57</v>
      </c>
      <c r="F80" s="17" t="s">
        <v>31</v>
      </c>
      <c r="G80" s="18">
        <v>34</v>
      </c>
      <c r="H80" s="19">
        <v>10</v>
      </c>
      <c r="I80" s="29">
        <f t="shared" si="61"/>
        <v>0.29411764705882354</v>
      </c>
      <c r="J80" s="21">
        <v>2</v>
      </c>
      <c r="K80" s="21">
        <v>1</v>
      </c>
      <c r="L80" s="21">
        <v>0</v>
      </c>
      <c r="M80" s="21">
        <v>0</v>
      </c>
      <c r="N80" s="21">
        <v>7</v>
      </c>
      <c r="O80" s="22">
        <f t="shared" si="41"/>
        <v>0.2</v>
      </c>
      <c r="P80" s="22">
        <f t="shared" si="42"/>
        <v>0.1</v>
      </c>
      <c r="Q80" s="22">
        <f t="shared" si="43"/>
        <v>0</v>
      </c>
      <c r="R80" s="22">
        <f t="shared" si="44"/>
        <v>0</v>
      </c>
      <c r="S80" s="22">
        <f t="shared" si="45"/>
        <v>0.7</v>
      </c>
      <c r="T80" s="6">
        <f t="shared" si="46"/>
        <v>0.81666666666666665</v>
      </c>
      <c r="U80" s="15" t="str">
        <f t="shared" si="47"/>
        <v>Molto soddisfatto</v>
      </c>
      <c r="V80" s="21"/>
      <c r="W80" s="21"/>
      <c r="X80" s="21"/>
      <c r="Y80" s="21"/>
      <c r="Z80" s="21"/>
      <c r="AA80" s="21">
        <f t="shared" si="48"/>
        <v>0</v>
      </c>
      <c r="AB80" s="22">
        <f t="shared" si="49"/>
        <v>0</v>
      </c>
      <c r="AC80" s="22">
        <f t="shared" si="50"/>
        <v>0</v>
      </c>
      <c r="AD80" s="22">
        <f t="shared" si="51"/>
        <v>0</v>
      </c>
      <c r="AE80" s="22">
        <f t="shared" si="52"/>
        <v>0</v>
      </c>
      <c r="AF80" s="22">
        <f t="shared" si="53"/>
        <v>0</v>
      </c>
      <c r="AG80" s="22">
        <f t="shared" si="54"/>
        <v>0</v>
      </c>
      <c r="AH80" s="45">
        <f t="shared" si="55"/>
        <v>0</v>
      </c>
      <c r="AI80" s="45">
        <f t="shared" si="56"/>
        <v>0</v>
      </c>
      <c r="AJ80" s="45">
        <f t="shared" si="57"/>
        <v>0</v>
      </c>
      <c r="AK80" s="45">
        <f t="shared" si="58"/>
        <v>0</v>
      </c>
      <c r="AL80" s="45">
        <f t="shared" si="59"/>
        <v>0</v>
      </c>
      <c r="AM80" s="45">
        <f t="shared" si="60"/>
        <v>0</v>
      </c>
    </row>
    <row r="81" spans="1:39" ht="25.5" x14ac:dyDescent="0.25">
      <c r="A81" s="15">
        <v>75</v>
      </c>
      <c r="B81" s="23" t="s">
        <v>43</v>
      </c>
      <c r="C81" s="24" t="s">
        <v>46</v>
      </c>
      <c r="D81" s="23" t="s">
        <v>37</v>
      </c>
      <c r="E81" s="25" t="s">
        <v>58</v>
      </c>
      <c r="F81" s="25" t="s">
        <v>32</v>
      </c>
      <c r="G81" s="7">
        <f>SUM(G77:G80)</f>
        <v>140</v>
      </c>
      <c r="H81" s="8">
        <f>SUM(H77:H80)</f>
        <v>36</v>
      </c>
      <c r="I81" s="30">
        <f t="shared" si="61"/>
        <v>0.25714285714285712</v>
      </c>
      <c r="J81" s="39">
        <f>SUM(J77:J80)</f>
        <v>9</v>
      </c>
      <c r="K81" s="39">
        <f>SUM(K77:K80)</f>
        <v>5</v>
      </c>
      <c r="L81" s="39">
        <f>SUM(L77:L80)</f>
        <v>0</v>
      </c>
      <c r="M81" s="39">
        <f>SUM(M77:M80)</f>
        <v>0</v>
      </c>
      <c r="N81" s="39">
        <f>SUM(N77:N80)</f>
        <v>22</v>
      </c>
      <c r="O81" s="28">
        <f t="shared" si="41"/>
        <v>0.25</v>
      </c>
      <c r="P81" s="28">
        <f t="shared" si="42"/>
        <v>0.1388888888888889</v>
      </c>
      <c r="Q81" s="28">
        <f t="shared" si="43"/>
        <v>0</v>
      </c>
      <c r="R81" s="28">
        <f t="shared" si="44"/>
        <v>0</v>
      </c>
      <c r="S81" s="28">
        <f t="shared" si="45"/>
        <v>0.61111111111111116</v>
      </c>
      <c r="T81" s="41">
        <f t="shared" si="46"/>
        <v>0.81071428571428572</v>
      </c>
      <c r="U81" s="23" t="str">
        <f t="shared" si="47"/>
        <v>Molto soddisfatto</v>
      </c>
      <c r="V81" s="27">
        <f>SUM(V77:V80)</f>
        <v>0</v>
      </c>
      <c r="W81" s="27">
        <f>SUM(W77:W80)</f>
        <v>0</v>
      </c>
      <c r="X81" s="27">
        <f>SUM(X77:X80)</f>
        <v>0</v>
      </c>
      <c r="Y81" s="27">
        <f>SUM(Y77:Y80)</f>
        <v>0</v>
      </c>
      <c r="Z81" s="27">
        <f>SUM(Z77:Z80)</f>
        <v>0</v>
      </c>
      <c r="AA81" s="21">
        <f t="shared" si="48"/>
        <v>0</v>
      </c>
      <c r="AB81" s="28">
        <f t="shared" si="49"/>
        <v>0</v>
      </c>
      <c r="AC81" s="28">
        <f t="shared" si="50"/>
        <v>0</v>
      </c>
      <c r="AD81" s="28">
        <f t="shared" si="51"/>
        <v>0</v>
      </c>
      <c r="AE81" s="28">
        <f t="shared" si="52"/>
        <v>0</v>
      </c>
      <c r="AF81" s="28">
        <f t="shared" si="53"/>
        <v>0</v>
      </c>
      <c r="AG81" s="28">
        <f t="shared" si="54"/>
        <v>0</v>
      </c>
      <c r="AH81" s="46">
        <f t="shared" si="55"/>
        <v>0</v>
      </c>
      <c r="AI81" s="46">
        <f t="shared" si="56"/>
        <v>0</v>
      </c>
      <c r="AJ81" s="46">
        <f t="shared" si="57"/>
        <v>0</v>
      </c>
      <c r="AK81" s="46">
        <f t="shared" si="58"/>
        <v>0</v>
      </c>
      <c r="AL81" s="46">
        <f t="shared" si="59"/>
        <v>0</v>
      </c>
      <c r="AM81" s="46">
        <f t="shared" si="60"/>
        <v>0</v>
      </c>
    </row>
    <row r="82" spans="1:39" ht="25.5" hidden="1" x14ac:dyDescent="0.25">
      <c r="A82" s="15">
        <v>76</v>
      </c>
      <c r="B82" s="15" t="s">
        <v>43</v>
      </c>
      <c r="C82" s="16" t="s">
        <v>47</v>
      </c>
      <c r="D82" s="15" t="s">
        <v>37</v>
      </c>
      <c r="E82" s="17" t="s">
        <v>54</v>
      </c>
      <c r="F82" s="17" t="s">
        <v>28</v>
      </c>
      <c r="G82" s="18">
        <v>572</v>
      </c>
      <c r="H82" s="33">
        <v>148</v>
      </c>
      <c r="I82" s="29">
        <f t="shared" si="61"/>
        <v>0.25874125874125875</v>
      </c>
      <c r="J82" s="21">
        <v>148</v>
      </c>
      <c r="K82" s="21"/>
      <c r="L82" s="21"/>
      <c r="M82" s="21"/>
      <c r="N82" s="21"/>
      <c r="O82" s="22">
        <f t="shared" si="41"/>
        <v>1</v>
      </c>
      <c r="P82" s="22">
        <f t="shared" si="42"/>
        <v>0</v>
      </c>
      <c r="Q82" s="22">
        <f t="shared" si="43"/>
        <v>0</v>
      </c>
      <c r="R82" s="22">
        <f t="shared" si="44"/>
        <v>0</v>
      </c>
      <c r="S82" s="22">
        <f t="shared" si="45"/>
        <v>0</v>
      </c>
      <c r="T82" s="6">
        <f t="shared" si="46"/>
        <v>0.9</v>
      </c>
      <c r="U82" s="15" t="str">
        <f t="shared" si="47"/>
        <v>Molto soddisfatto</v>
      </c>
      <c r="V82" s="21"/>
      <c r="W82" s="21"/>
      <c r="X82" s="21"/>
      <c r="Y82" s="21"/>
      <c r="Z82" s="21"/>
      <c r="AA82" s="21">
        <f t="shared" si="48"/>
        <v>0</v>
      </c>
      <c r="AB82" s="22">
        <f t="shared" si="49"/>
        <v>0</v>
      </c>
      <c r="AC82" s="22">
        <f t="shared" si="50"/>
        <v>0</v>
      </c>
      <c r="AD82" s="22">
        <f t="shared" si="51"/>
        <v>0</v>
      </c>
      <c r="AE82" s="22">
        <f t="shared" si="52"/>
        <v>0</v>
      </c>
      <c r="AF82" s="22">
        <f t="shared" si="53"/>
        <v>0</v>
      </c>
      <c r="AG82" s="22">
        <f t="shared" si="54"/>
        <v>0</v>
      </c>
      <c r="AH82" s="45">
        <f t="shared" si="55"/>
        <v>0</v>
      </c>
      <c r="AI82" s="45">
        <f t="shared" si="56"/>
        <v>0</v>
      </c>
      <c r="AJ82" s="45">
        <f t="shared" si="57"/>
        <v>0</v>
      </c>
      <c r="AK82" s="45">
        <f t="shared" si="58"/>
        <v>0</v>
      </c>
      <c r="AL82" s="45">
        <f t="shared" si="59"/>
        <v>0</v>
      </c>
      <c r="AM82" s="45">
        <f t="shared" si="60"/>
        <v>0</v>
      </c>
    </row>
    <row r="83" spans="1:39" ht="25.5" hidden="1" x14ac:dyDescent="0.25">
      <c r="A83" s="15">
        <v>77</v>
      </c>
      <c r="B83" s="15" t="s">
        <v>43</v>
      </c>
      <c r="C83" s="16" t="s">
        <v>47</v>
      </c>
      <c r="D83" s="15" t="s">
        <v>37</v>
      </c>
      <c r="E83" s="17" t="s">
        <v>55</v>
      </c>
      <c r="F83" s="17" t="s">
        <v>29</v>
      </c>
      <c r="G83" s="18">
        <v>801</v>
      </c>
      <c r="H83" s="19">
        <v>244</v>
      </c>
      <c r="I83" s="29">
        <f t="shared" si="61"/>
        <v>0.3046192259675406</v>
      </c>
      <c r="J83" s="21">
        <v>244</v>
      </c>
      <c r="K83" s="21"/>
      <c r="L83" s="21"/>
      <c r="M83" s="21"/>
      <c r="N83" s="21"/>
      <c r="O83" s="22">
        <f t="shared" si="41"/>
        <v>1</v>
      </c>
      <c r="P83" s="22">
        <f t="shared" si="42"/>
        <v>0</v>
      </c>
      <c r="Q83" s="22">
        <f t="shared" si="43"/>
        <v>0</v>
      </c>
      <c r="R83" s="22">
        <f t="shared" si="44"/>
        <v>0</v>
      </c>
      <c r="S83" s="22">
        <f t="shared" si="45"/>
        <v>0</v>
      </c>
      <c r="T83" s="6">
        <f t="shared" si="46"/>
        <v>0.9</v>
      </c>
      <c r="U83" s="15" t="str">
        <f t="shared" si="47"/>
        <v>Molto soddisfatto</v>
      </c>
      <c r="V83" s="21"/>
      <c r="W83" s="21"/>
      <c r="X83" s="21"/>
      <c r="Y83" s="21"/>
      <c r="Z83" s="21"/>
      <c r="AA83" s="21">
        <f t="shared" si="48"/>
        <v>0</v>
      </c>
      <c r="AB83" s="22">
        <f t="shared" si="49"/>
        <v>0</v>
      </c>
      <c r="AC83" s="22">
        <f t="shared" si="50"/>
        <v>0</v>
      </c>
      <c r="AD83" s="22">
        <f t="shared" si="51"/>
        <v>0</v>
      </c>
      <c r="AE83" s="22">
        <f t="shared" si="52"/>
        <v>0</v>
      </c>
      <c r="AF83" s="22">
        <f t="shared" si="53"/>
        <v>0</v>
      </c>
      <c r="AG83" s="22">
        <f t="shared" si="54"/>
        <v>0</v>
      </c>
      <c r="AH83" s="45">
        <f t="shared" si="55"/>
        <v>0</v>
      </c>
      <c r="AI83" s="45">
        <f t="shared" si="56"/>
        <v>0</v>
      </c>
      <c r="AJ83" s="45">
        <f t="shared" si="57"/>
        <v>0</v>
      </c>
      <c r="AK83" s="45">
        <f t="shared" si="58"/>
        <v>0</v>
      </c>
      <c r="AL83" s="45">
        <f t="shared" si="59"/>
        <v>0</v>
      </c>
      <c r="AM83" s="45">
        <f t="shared" si="60"/>
        <v>0</v>
      </c>
    </row>
    <row r="84" spans="1:39" ht="25.5" hidden="1" x14ac:dyDescent="0.25">
      <c r="A84" s="15">
        <v>78</v>
      </c>
      <c r="B84" s="15" t="s">
        <v>43</v>
      </c>
      <c r="C84" s="16" t="s">
        <v>47</v>
      </c>
      <c r="D84" s="15" t="s">
        <v>37</v>
      </c>
      <c r="E84" s="17" t="s">
        <v>56</v>
      </c>
      <c r="F84" s="17" t="s">
        <v>30</v>
      </c>
      <c r="G84" s="18">
        <v>703</v>
      </c>
      <c r="H84" s="19">
        <v>305</v>
      </c>
      <c r="I84" s="29">
        <f t="shared" si="61"/>
        <v>0.43385490753911804</v>
      </c>
      <c r="J84" s="21">
        <v>305</v>
      </c>
      <c r="K84" s="21"/>
      <c r="L84" s="21"/>
      <c r="M84" s="21"/>
      <c r="N84" s="21"/>
      <c r="O84" s="22">
        <f t="shared" si="41"/>
        <v>1</v>
      </c>
      <c r="P84" s="22">
        <f t="shared" si="42"/>
        <v>0</v>
      </c>
      <c r="Q84" s="22">
        <f t="shared" si="43"/>
        <v>0</v>
      </c>
      <c r="R84" s="22">
        <f t="shared" si="44"/>
        <v>0</v>
      </c>
      <c r="S84" s="22">
        <f t="shared" si="45"/>
        <v>0</v>
      </c>
      <c r="T84" s="6">
        <f t="shared" si="46"/>
        <v>0.9</v>
      </c>
      <c r="U84" s="15" t="str">
        <f t="shared" si="47"/>
        <v>Molto soddisfatto</v>
      </c>
      <c r="V84" s="21"/>
      <c r="W84" s="21"/>
      <c r="X84" s="21"/>
      <c r="Y84" s="21"/>
      <c r="Z84" s="21"/>
      <c r="AA84" s="21">
        <f t="shared" si="48"/>
        <v>0</v>
      </c>
      <c r="AB84" s="22">
        <f t="shared" si="49"/>
        <v>0</v>
      </c>
      <c r="AC84" s="22">
        <f t="shared" si="50"/>
        <v>0</v>
      </c>
      <c r="AD84" s="22">
        <f t="shared" si="51"/>
        <v>0</v>
      </c>
      <c r="AE84" s="22">
        <f t="shared" si="52"/>
        <v>0</v>
      </c>
      <c r="AF84" s="22">
        <f t="shared" si="53"/>
        <v>0</v>
      </c>
      <c r="AG84" s="22">
        <f t="shared" si="54"/>
        <v>0</v>
      </c>
      <c r="AH84" s="45">
        <f t="shared" si="55"/>
        <v>0</v>
      </c>
      <c r="AI84" s="45">
        <f t="shared" si="56"/>
        <v>0</v>
      </c>
      <c r="AJ84" s="45">
        <f t="shared" si="57"/>
        <v>0</v>
      </c>
      <c r="AK84" s="45">
        <f t="shared" si="58"/>
        <v>0</v>
      </c>
      <c r="AL84" s="45">
        <f t="shared" si="59"/>
        <v>0</v>
      </c>
      <c r="AM84" s="45">
        <f t="shared" si="60"/>
        <v>0</v>
      </c>
    </row>
    <row r="85" spans="1:39" ht="25.5" hidden="1" x14ac:dyDescent="0.25">
      <c r="A85" s="15">
        <v>79</v>
      </c>
      <c r="B85" s="15" t="s">
        <v>43</v>
      </c>
      <c r="C85" s="16" t="s">
        <v>47</v>
      </c>
      <c r="D85" s="15" t="s">
        <v>37</v>
      </c>
      <c r="E85" s="17" t="s">
        <v>57</v>
      </c>
      <c r="F85" s="17" t="s">
        <v>31</v>
      </c>
      <c r="G85" s="18">
        <v>958</v>
      </c>
      <c r="H85" s="19">
        <v>471</v>
      </c>
      <c r="I85" s="29">
        <f t="shared" si="61"/>
        <v>0.49164926931106473</v>
      </c>
      <c r="J85" s="21">
        <v>471</v>
      </c>
      <c r="K85" s="21"/>
      <c r="L85" s="21"/>
      <c r="M85" s="21"/>
      <c r="N85" s="21"/>
      <c r="O85" s="22">
        <f t="shared" si="41"/>
        <v>1</v>
      </c>
      <c r="P85" s="22">
        <f t="shared" si="42"/>
        <v>0</v>
      </c>
      <c r="Q85" s="22">
        <f t="shared" si="43"/>
        <v>0</v>
      </c>
      <c r="R85" s="22">
        <f t="shared" si="44"/>
        <v>0</v>
      </c>
      <c r="S85" s="22">
        <f t="shared" si="45"/>
        <v>0</v>
      </c>
      <c r="T85" s="6">
        <f t="shared" si="46"/>
        <v>0.9</v>
      </c>
      <c r="U85" s="15" t="str">
        <f t="shared" si="47"/>
        <v>Molto soddisfatto</v>
      </c>
      <c r="V85" s="21"/>
      <c r="W85" s="21"/>
      <c r="X85" s="21"/>
      <c r="Y85" s="21"/>
      <c r="Z85" s="21"/>
      <c r="AA85" s="21">
        <f t="shared" si="48"/>
        <v>0</v>
      </c>
      <c r="AB85" s="22">
        <f t="shared" si="49"/>
        <v>0</v>
      </c>
      <c r="AC85" s="22">
        <f t="shared" si="50"/>
        <v>0</v>
      </c>
      <c r="AD85" s="22">
        <f t="shared" si="51"/>
        <v>0</v>
      </c>
      <c r="AE85" s="22">
        <f t="shared" si="52"/>
        <v>0</v>
      </c>
      <c r="AF85" s="22">
        <f t="shared" si="53"/>
        <v>0</v>
      </c>
      <c r="AG85" s="22">
        <f t="shared" si="54"/>
        <v>0</v>
      </c>
      <c r="AH85" s="45">
        <f t="shared" si="55"/>
        <v>0</v>
      </c>
      <c r="AI85" s="45">
        <f t="shared" si="56"/>
        <v>0</v>
      </c>
      <c r="AJ85" s="45">
        <f t="shared" si="57"/>
        <v>0</v>
      </c>
      <c r="AK85" s="45">
        <f t="shared" si="58"/>
        <v>0</v>
      </c>
      <c r="AL85" s="45">
        <f t="shared" si="59"/>
        <v>0</v>
      </c>
      <c r="AM85" s="45">
        <f t="shared" si="60"/>
        <v>0</v>
      </c>
    </row>
    <row r="86" spans="1:39" ht="25.5" x14ac:dyDescent="0.25">
      <c r="A86" s="15">
        <v>80</v>
      </c>
      <c r="B86" s="23" t="s">
        <v>43</v>
      </c>
      <c r="C86" s="24" t="s">
        <v>47</v>
      </c>
      <c r="D86" s="23" t="s">
        <v>37</v>
      </c>
      <c r="E86" s="25" t="s">
        <v>58</v>
      </c>
      <c r="F86" s="25" t="s">
        <v>32</v>
      </c>
      <c r="G86" s="7">
        <f>SUM(G82:G85)</f>
        <v>3034</v>
      </c>
      <c r="H86" s="8">
        <f>SUM(H82:H85)</f>
        <v>1168</v>
      </c>
      <c r="I86" s="30">
        <f t="shared" si="61"/>
        <v>0.38497033618984838</v>
      </c>
      <c r="J86" s="39">
        <f>SUM(J82:J85)</f>
        <v>1168</v>
      </c>
      <c r="K86" s="39">
        <f>SUM(K82:K85)</f>
        <v>0</v>
      </c>
      <c r="L86" s="39">
        <f>SUM(L82:L85)</f>
        <v>0</v>
      </c>
      <c r="M86" s="39">
        <f>SUM(M82:M85)</f>
        <v>0</v>
      </c>
      <c r="N86" s="39">
        <f>SUM(N82:N85)</f>
        <v>0</v>
      </c>
      <c r="O86" s="28">
        <f t="shared" si="41"/>
        <v>1</v>
      </c>
      <c r="P86" s="28">
        <f t="shared" si="42"/>
        <v>0</v>
      </c>
      <c r="Q86" s="28">
        <f t="shared" si="43"/>
        <v>0</v>
      </c>
      <c r="R86" s="28">
        <f t="shared" si="44"/>
        <v>0</v>
      </c>
      <c r="S86" s="28">
        <f t="shared" si="45"/>
        <v>0</v>
      </c>
      <c r="T86" s="41">
        <f t="shared" si="46"/>
        <v>0.9</v>
      </c>
      <c r="U86" s="23" t="str">
        <f t="shared" si="47"/>
        <v>Molto soddisfatto</v>
      </c>
      <c r="V86" s="27">
        <f>SUM(V82:V85)</f>
        <v>0</v>
      </c>
      <c r="W86" s="27">
        <f>SUM(W82:W85)</f>
        <v>0</v>
      </c>
      <c r="X86" s="27">
        <f>SUM(X82:X85)</f>
        <v>0</v>
      </c>
      <c r="Y86" s="27">
        <f>SUM(Y82:Y85)</f>
        <v>0</v>
      </c>
      <c r="Z86" s="27">
        <f>SUM(Z82:Z85)</f>
        <v>0</v>
      </c>
      <c r="AA86" s="21">
        <f t="shared" si="48"/>
        <v>0</v>
      </c>
      <c r="AB86" s="28">
        <f t="shared" si="49"/>
        <v>0</v>
      </c>
      <c r="AC86" s="28">
        <f t="shared" si="50"/>
        <v>0</v>
      </c>
      <c r="AD86" s="28">
        <f t="shared" si="51"/>
        <v>0</v>
      </c>
      <c r="AE86" s="28">
        <f t="shared" si="52"/>
        <v>0</v>
      </c>
      <c r="AF86" s="28">
        <f t="shared" si="53"/>
        <v>0</v>
      </c>
      <c r="AG86" s="28">
        <f t="shared" si="54"/>
        <v>0</v>
      </c>
      <c r="AH86" s="46">
        <f t="shared" si="55"/>
        <v>0</v>
      </c>
      <c r="AI86" s="46">
        <f t="shared" si="56"/>
        <v>0</v>
      </c>
      <c r="AJ86" s="46">
        <f t="shared" si="57"/>
        <v>0</v>
      </c>
      <c r="AK86" s="46">
        <f t="shared" si="58"/>
        <v>0</v>
      </c>
      <c r="AL86" s="46">
        <f t="shared" si="59"/>
        <v>0</v>
      </c>
      <c r="AM86" s="46">
        <f t="shared" si="60"/>
        <v>0</v>
      </c>
    </row>
    <row r="87" spans="1:39" ht="25.5" hidden="1" x14ac:dyDescent="0.25">
      <c r="A87" s="15">
        <v>81</v>
      </c>
      <c r="B87" s="15" t="s">
        <v>43</v>
      </c>
      <c r="C87" s="16" t="s">
        <v>48</v>
      </c>
      <c r="D87" s="15" t="s">
        <v>37</v>
      </c>
      <c r="E87" s="17" t="s">
        <v>54</v>
      </c>
      <c r="F87" s="17" t="s">
        <v>28</v>
      </c>
      <c r="G87" s="18">
        <v>3</v>
      </c>
      <c r="H87" s="19">
        <v>1</v>
      </c>
      <c r="I87" s="29">
        <f t="shared" si="61"/>
        <v>0.33333333333333331</v>
      </c>
      <c r="J87" s="21">
        <v>0</v>
      </c>
      <c r="K87" s="21">
        <v>1</v>
      </c>
      <c r="L87" s="21">
        <v>0</v>
      </c>
      <c r="M87" s="21">
        <v>0</v>
      </c>
      <c r="N87" s="21">
        <v>0</v>
      </c>
      <c r="O87" s="22">
        <f t="shared" si="41"/>
        <v>0</v>
      </c>
      <c r="P87" s="22">
        <f t="shared" si="42"/>
        <v>1</v>
      </c>
      <c r="Q87" s="22">
        <f t="shared" si="43"/>
        <v>0</v>
      </c>
      <c r="R87" s="22">
        <f t="shared" si="44"/>
        <v>0</v>
      </c>
      <c r="S87" s="22">
        <f t="shared" si="45"/>
        <v>0</v>
      </c>
      <c r="T87" s="6">
        <f t="shared" si="46"/>
        <v>0.65</v>
      </c>
      <c r="U87" s="15" t="str">
        <f t="shared" si="47"/>
        <v>Soddisfatto</v>
      </c>
      <c r="V87" s="21"/>
      <c r="W87" s="21"/>
      <c r="X87" s="21"/>
      <c r="Y87" s="21"/>
      <c r="Z87" s="21"/>
      <c r="AA87" s="21">
        <f t="shared" si="48"/>
        <v>0</v>
      </c>
      <c r="AB87" s="22">
        <f t="shared" si="49"/>
        <v>0</v>
      </c>
      <c r="AC87" s="22">
        <f t="shared" si="50"/>
        <v>0</v>
      </c>
      <c r="AD87" s="22">
        <f t="shared" si="51"/>
        <v>0</v>
      </c>
      <c r="AE87" s="22">
        <f t="shared" si="52"/>
        <v>0</v>
      </c>
      <c r="AF87" s="22">
        <f t="shared" si="53"/>
        <v>0</v>
      </c>
      <c r="AG87" s="22">
        <f t="shared" si="54"/>
        <v>0</v>
      </c>
      <c r="AH87" s="45">
        <f t="shared" si="55"/>
        <v>0</v>
      </c>
      <c r="AI87" s="45">
        <f t="shared" si="56"/>
        <v>0</v>
      </c>
      <c r="AJ87" s="45">
        <f t="shared" si="57"/>
        <v>0</v>
      </c>
      <c r="AK87" s="45">
        <f t="shared" si="58"/>
        <v>0</v>
      </c>
      <c r="AL87" s="45">
        <f t="shared" si="59"/>
        <v>0</v>
      </c>
      <c r="AM87" s="45">
        <f t="shared" si="60"/>
        <v>0</v>
      </c>
    </row>
    <row r="88" spans="1:39" ht="25.5" hidden="1" x14ac:dyDescent="0.25">
      <c r="A88" s="15">
        <v>82</v>
      </c>
      <c r="B88" s="15" t="s">
        <v>43</v>
      </c>
      <c r="C88" s="16" t="s">
        <v>48</v>
      </c>
      <c r="D88" s="15" t="s">
        <v>37</v>
      </c>
      <c r="E88" s="17" t="s">
        <v>55</v>
      </c>
      <c r="F88" s="17" t="s">
        <v>29</v>
      </c>
      <c r="G88" s="18">
        <v>7</v>
      </c>
      <c r="H88" s="19">
        <v>2</v>
      </c>
      <c r="I88" s="29">
        <f t="shared" si="61"/>
        <v>0.2857142857142857</v>
      </c>
      <c r="J88" s="21">
        <v>0</v>
      </c>
      <c r="K88" s="21">
        <v>2</v>
      </c>
      <c r="L88" s="21">
        <v>0</v>
      </c>
      <c r="M88" s="21">
        <v>0</v>
      </c>
      <c r="N88" s="21">
        <v>0</v>
      </c>
      <c r="O88" s="22">
        <f t="shared" si="41"/>
        <v>0</v>
      </c>
      <c r="P88" s="22">
        <f t="shared" si="42"/>
        <v>1</v>
      </c>
      <c r="Q88" s="22">
        <f t="shared" si="43"/>
        <v>0</v>
      </c>
      <c r="R88" s="22">
        <f t="shared" si="44"/>
        <v>0</v>
      </c>
      <c r="S88" s="22">
        <f t="shared" si="45"/>
        <v>0</v>
      </c>
      <c r="T88" s="6">
        <f t="shared" ref="T88:T90" si="62">IFERROR(SUMPRODUCT(J88:M88,$J$1:$M$1)/(SUM(J88:M88)*100),0)</f>
        <v>0.65</v>
      </c>
      <c r="U88" s="15" t="str">
        <f t="shared" si="47"/>
        <v>Soddisfatto</v>
      </c>
      <c r="V88" s="21"/>
      <c r="W88" s="21"/>
      <c r="X88" s="21"/>
      <c r="Y88" s="21"/>
      <c r="Z88" s="21"/>
      <c r="AA88" s="21">
        <f t="shared" si="48"/>
        <v>0</v>
      </c>
      <c r="AB88" s="22">
        <f t="shared" si="49"/>
        <v>0</v>
      </c>
      <c r="AC88" s="22">
        <f t="shared" si="50"/>
        <v>0</v>
      </c>
      <c r="AD88" s="22">
        <f t="shared" si="51"/>
        <v>0</v>
      </c>
      <c r="AE88" s="22">
        <f t="shared" si="52"/>
        <v>0</v>
      </c>
      <c r="AF88" s="22">
        <f t="shared" si="53"/>
        <v>0</v>
      </c>
      <c r="AG88" s="22">
        <f t="shared" si="54"/>
        <v>0</v>
      </c>
      <c r="AH88" s="45">
        <f t="shared" si="55"/>
        <v>0</v>
      </c>
      <c r="AI88" s="45">
        <f t="shared" si="56"/>
        <v>0</v>
      </c>
      <c r="AJ88" s="45">
        <f t="shared" si="57"/>
        <v>0</v>
      </c>
      <c r="AK88" s="45">
        <f t="shared" si="58"/>
        <v>0</v>
      </c>
      <c r="AL88" s="45">
        <f t="shared" si="59"/>
        <v>0</v>
      </c>
      <c r="AM88" s="45">
        <f t="shared" si="60"/>
        <v>0</v>
      </c>
    </row>
    <row r="89" spans="1:39" ht="25.5" hidden="1" x14ac:dyDescent="0.25">
      <c r="A89" s="15">
        <v>83</v>
      </c>
      <c r="B89" s="15" t="s">
        <v>43</v>
      </c>
      <c r="C89" s="16" t="s">
        <v>48</v>
      </c>
      <c r="D89" s="15" t="s">
        <v>37</v>
      </c>
      <c r="E89" s="17" t="s">
        <v>56</v>
      </c>
      <c r="F89" s="17" t="s">
        <v>30</v>
      </c>
      <c r="G89" s="18">
        <v>4</v>
      </c>
      <c r="H89" s="19">
        <v>2</v>
      </c>
      <c r="I89" s="29">
        <f t="shared" si="61"/>
        <v>0.5</v>
      </c>
      <c r="J89" s="21">
        <v>1</v>
      </c>
      <c r="K89" s="21">
        <v>1</v>
      </c>
      <c r="L89" s="21">
        <v>0</v>
      </c>
      <c r="M89" s="21">
        <v>0</v>
      </c>
      <c r="N89" s="21">
        <v>0</v>
      </c>
      <c r="O89" s="22">
        <f t="shared" si="41"/>
        <v>0.5</v>
      </c>
      <c r="P89" s="22">
        <f t="shared" si="42"/>
        <v>0.5</v>
      </c>
      <c r="Q89" s="22">
        <f t="shared" si="43"/>
        <v>0</v>
      </c>
      <c r="R89" s="22">
        <f t="shared" si="44"/>
        <v>0</v>
      </c>
      <c r="S89" s="22">
        <f t="shared" si="45"/>
        <v>0</v>
      </c>
      <c r="T89" s="6">
        <f t="shared" si="62"/>
        <v>0.77500000000000002</v>
      </c>
      <c r="U89" s="15" t="str">
        <f t="shared" si="47"/>
        <v>Molto soddisfatto</v>
      </c>
      <c r="V89" s="21"/>
      <c r="W89" s="21"/>
      <c r="X89" s="21"/>
      <c r="Y89" s="21"/>
      <c r="Z89" s="21"/>
      <c r="AA89" s="21">
        <f t="shared" si="48"/>
        <v>0</v>
      </c>
      <c r="AB89" s="22">
        <f t="shared" si="49"/>
        <v>0</v>
      </c>
      <c r="AC89" s="22">
        <f t="shared" si="50"/>
        <v>0</v>
      </c>
      <c r="AD89" s="22">
        <f t="shared" si="51"/>
        <v>0</v>
      </c>
      <c r="AE89" s="22">
        <f t="shared" si="52"/>
        <v>0</v>
      </c>
      <c r="AF89" s="22">
        <f t="shared" si="53"/>
        <v>0</v>
      </c>
      <c r="AG89" s="22">
        <f t="shared" si="54"/>
        <v>0</v>
      </c>
      <c r="AH89" s="45">
        <f t="shared" si="55"/>
        <v>0</v>
      </c>
      <c r="AI89" s="45">
        <f t="shared" si="56"/>
        <v>0</v>
      </c>
      <c r="AJ89" s="45">
        <f t="shared" si="57"/>
        <v>0</v>
      </c>
      <c r="AK89" s="45">
        <f t="shared" si="58"/>
        <v>0</v>
      </c>
      <c r="AL89" s="45">
        <f t="shared" si="59"/>
        <v>0</v>
      </c>
      <c r="AM89" s="45">
        <f t="shared" si="60"/>
        <v>0</v>
      </c>
    </row>
    <row r="90" spans="1:39" ht="25.5" hidden="1" x14ac:dyDescent="0.25">
      <c r="A90" s="15">
        <v>84</v>
      </c>
      <c r="B90" s="15" t="s">
        <v>43</v>
      </c>
      <c r="C90" s="16" t="s">
        <v>48</v>
      </c>
      <c r="D90" s="15" t="s">
        <v>37</v>
      </c>
      <c r="E90" s="17" t="s">
        <v>57</v>
      </c>
      <c r="F90" s="17" t="s">
        <v>31</v>
      </c>
      <c r="G90" s="18">
        <v>4</v>
      </c>
      <c r="H90" s="19">
        <v>2</v>
      </c>
      <c r="I90" s="20">
        <f t="shared" si="61"/>
        <v>0.5</v>
      </c>
      <c r="J90" s="21">
        <v>1</v>
      </c>
      <c r="K90" s="21">
        <v>1</v>
      </c>
      <c r="L90" s="21">
        <v>0</v>
      </c>
      <c r="M90" s="21">
        <v>0</v>
      </c>
      <c r="N90" s="21">
        <v>0</v>
      </c>
      <c r="O90" s="22">
        <f t="shared" si="41"/>
        <v>0.5</v>
      </c>
      <c r="P90" s="22">
        <f t="shared" si="42"/>
        <v>0.5</v>
      </c>
      <c r="Q90" s="22">
        <f t="shared" si="43"/>
        <v>0</v>
      </c>
      <c r="R90" s="22">
        <f t="shared" si="44"/>
        <v>0</v>
      </c>
      <c r="S90" s="22">
        <f t="shared" si="45"/>
        <v>0</v>
      </c>
      <c r="T90" s="6">
        <f t="shared" si="62"/>
        <v>0.77500000000000002</v>
      </c>
      <c r="U90" s="15" t="str">
        <f t="shared" si="47"/>
        <v>Molto soddisfatto</v>
      </c>
      <c r="V90" s="21"/>
      <c r="W90" s="21"/>
      <c r="X90" s="21"/>
      <c r="Y90" s="21"/>
      <c r="Z90" s="21"/>
      <c r="AA90" s="21">
        <f t="shared" si="48"/>
        <v>0</v>
      </c>
      <c r="AB90" s="22">
        <f t="shared" si="49"/>
        <v>0</v>
      </c>
      <c r="AC90" s="22">
        <f t="shared" si="50"/>
        <v>0</v>
      </c>
      <c r="AD90" s="22">
        <f t="shared" si="51"/>
        <v>0</v>
      </c>
      <c r="AE90" s="22">
        <f t="shared" si="52"/>
        <v>0</v>
      </c>
      <c r="AF90" s="22">
        <f t="shared" si="53"/>
        <v>0</v>
      </c>
      <c r="AG90" s="22">
        <f t="shared" si="54"/>
        <v>0</v>
      </c>
      <c r="AH90" s="45">
        <f t="shared" si="55"/>
        <v>0</v>
      </c>
      <c r="AI90" s="45">
        <f t="shared" si="56"/>
        <v>0</v>
      </c>
      <c r="AJ90" s="45">
        <f t="shared" si="57"/>
        <v>0</v>
      </c>
      <c r="AK90" s="45">
        <f t="shared" si="58"/>
        <v>0</v>
      </c>
      <c r="AL90" s="45">
        <f t="shared" si="59"/>
        <v>0</v>
      </c>
      <c r="AM90" s="45">
        <f t="shared" si="60"/>
        <v>0</v>
      </c>
    </row>
    <row r="91" spans="1:39" ht="25.5" x14ac:dyDescent="0.25">
      <c r="A91" s="15">
        <v>85</v>
      </c>
      <c r="B91" s="23" t="s">
        <v>43</v>
      </c>
      <c r="C91" s="24" t="s">
        <v>48</v>
      </c>
      <c r="D91" s="23" t="s">
        <v>37</v>
      </c>
      <c r="E91" s="25" t="s">
        <v>58</v>
      </c>
      <c r="F91" s="25" t="s">
        <v>32</v>
      </c>
      <c r="G91" s="7">
        <f>SUM(G87:G90)</f>
        <v>18</v>
      </c>
      <c r="H91" s="8">
        <f>SUM(H87:H90)</f>
        <v>7</v>
      </c>
      <c r="I91" s="30">
        <f t="shared" si="61"/>
        <v>0.3888888888888889</v>
      </c>
      <c r="J91" s="39">
        <f>SUM(J87:J90)</f>
        <v>2</v>
      </c>
      <c r="K91" s="39">
        <f>SUM(K87:K90)</f>
        <v>5</v>
      </c>
      <c r="L91" s="39">
        <f>SUM(L87:L90)</f>
        <v>0</v>
      </c>
      <c r="M91" s="39">
        <f>SUM(M87:M90)</f>
        <v>0</v>
      </c>
      <c r="N91" s="39">
        <f>SUM(N87:N90)</f>
        <v>0</v>
      </c>
      <c r="O91" s="28">
        <f t="shared" si="41"/>
        <v>0.2857142857142857</v>
      </c>
      <c r="P91" s="28">
        <f t="shared" si="42"/>
        <v>0.7142857142857143</v>
      </c>
      <c r="Q91" s="28">
        <f t="shared" si="43"/>
        <v>0</v>
      </c>
      <c r="R91" s="28">
        <f t="shared" si="44"/>
        <v>0</v>
      </c>
      <c r="S91" s="28">
        <f t="shared" si="45"/>
        <v>0</v>
      </c>
      <c r="T91" s="41">
        <f t="shared" ref="T91:T111" si="63">IFERROR(SUMPRODUCT(J91:M91,$J$1:$M$1)/(SUM(J91:M91)*100),0)</f>
        <v>0.72142857142857142</v>
      </c>
      <c r="U91" s="23" t="str">
        <f t="shared" si="47"/>
        <v>Soddisfatto</v>
      </c>
      <c r="V91" s="27">
        <f>SUM(V87:V90)</f>
        <v>0</v>
      </c>
      <c r="W91" s="27">
        <f>SUM(W87:W90)</f>
        <v>0</v>
      </c>
      <c r="X91" s="27">
        <f>SUM(X87:X90)</f>
        <v>0</v>
      </c>
      <c r="Y91" s="27">
        <f>SUM(Y87:Y90)</f>
        <v>0</v>
      </c>
      <c r="Z91" s="27">
        <f>SUM(Z87:Z90)</f>
        <v>0</v>
      </c>
      <c r="AA91" s="21">
        <f t="shared" si="48"/>
        <v>0</v>
      </c>
      <c r="AB91" s="28">
        <f t="shared" si="49"/>
        <v>0</v>
      </c>
      <c r="AC91" s="28">
        <f t="shared" si="50"/>
        <v>0</v>
      </c>
      <c r="AD91" s="28">
        <f t="shared" si="51"/>
        <v>0</v>
      </c>
      <c r="AE91" s="28">
        <f t="shared" si="52"/>
        <v>0</v>
      </c>
      <c r="AF91" s="28">
        <f t="shared" si="53"/>
        <v>0</v>
      </c>
      <c r="AG91" s="28">
        <f t="shared" si="54"/>
        <v>0</v>
      </c>
      <c r="AH91" s="46">
        <f t="shared" si="55"/>
        <v>0</v>
      </c>
      <c r="AI91" s="46">
        <f t="shared" si="56"/>
        <v>0</v>
      </c>
      <c r="AJ91" s="46">
        <f t="shared" si="57"/>
        <v>0</v>
      </c>
      <c r="AK91" s="46">
        <f t="shared" si="58"/>
        <v>0</v>
      </c>
      <c r="AL91" s="46">
        <f t="shared" si="59"/>
        <v>0</v>
      </c>
      <c r="AM91" s="46">
        <f t="shared" si="60"/>
        <v>0</v>
      </c>
    </row>
    <row r="92" spans="1:39" ht="25.5" hidden="1" x14ac:dyDescent="0.25">
      <c r="A92" s="15">
        <v>86</v>
      </c>
      <c r="B92" s="15" t="s">
        <v>43</v>
      </c>
      <c r="C92" s="16" t="s">
        <v>49</v>
      </c>
      <c r="D92" s="15" t="s">
        <v>37</v>
      </c>
      <c r="E92" s="17" t="s">
        <v>54</v>
      </c>
      <c r="F92" s="17" t="s">
        <v>28</v>
      </c>
      <c r="G92" s="18">
        <v>30</v>
      </c>
      <c r="H92" s="19">
        <v>0</v>
      </c>
      <c r="I92" s="29">
        <f t="shared" si="61"/>
        <v>0</v>
      </c>
      <c r="J92" s="21"/>
      <c r="K92" s="21"/>
      <c r="L92" s="21"/>
      <c r="M92" s="21"/>
      <c r="N92" s="21"/>
      <c r="O92" s="22">
        <f t="shared" si="41"/>
        <v>0</v>
      </c>
      <c r="P92" s="22">
        <f t="shared" si="42"/>
        <v>0</v>
      </c>
      <c r="Q92" s="22">
        <f t="shared" si="43"/>
        <v>0</v>
      </c>
      <c r="R92" s="22">
        <f t="shared" si="44"/>
        <v>0</v>
      </c>
      <c r="S92" s="22">
        <f t="shared" si="45"/>
        <v>0</v>
      </c>
      <c r="T92" s="6">
        <f t="shared" si="63"/>
        <v>0</v>
      </c>
      <c r="U92" s="15" t="str">
        <f t="shared" si="47"/>
        <v>Non valutato</v>
      </c>
      <c r="V92" s="21"/>
      <c r="W92" s="21"/>
      <c r="X92" s="21"/>
      <c r="Y92" s="21"/>
      <c r="Z92" s="21"/>
      <c r="AA92" s="21">
        <f t="shared" si="48"/>
        <v>0</v>
      </c>
      <c r="AB92" s="22">
        <f t="shared" si="49"/>
        <v>0</v>
      </c>
      <c r="AC92" s="22">
        <f t="shared" si="50"/>
        <v>0</v>
      </c>
      <c r="AD92" s="22">
        <f t="shared" si="51"/>
        <v>0</v>
      </c>
      <c r="AE92" s="22">
        <f t="shared" si="52"/>
        <v>0</v>
      </c>
      <c r="AF92" s="22">
        <f t="shared" si="53"/>
        <v>0</v>
      </c>
      <c r="AG92" s="22">
        <f t="shared" si="54"/>
        <v>0</v>
      </c>
      <c r="AH92" s="45">
        <f t="shared" si="55"/>
        <v>0</v>
      </c>
      <c r="AI92" s="45">
        <f t="shared" si="56"/>
        <v>0</v>
      </c>
      <c r="AJ92" s="45">
        <f t="shared" si="57"/>
        <v>0</v>
      </c>
      <c r="AK92" s="45">
        <f t="shared" si="58"/>
        <v>0</v>
      </c>
      <c r="AL92" s="45">
        <f t="shared" si="59"/>
        <v>0</v>
      </c>
      <c r="AM92" s="45">
        <f t="shared" si="60"/>
        <v>0</v>
      </c>
    </row>
    <row r="93" spans="1:39" ht="25.5" hidden="1" x14ac:dyDescent="0.25">
      <c r="A93" s="15">
        <v>88</v>
      </c>
      <c r="B93" s="15" t="s">
        <v>43</v>
      </c>
      <c r="C93" s="16" t="s">
        <v>49</v>
      </c>
      <c r="D93" s="15" t="s">
        <v>37</v>
      </c>
      <c r="E93" s="17" t="s">
        <v>55</v>
      </c>
      <c r="F93" s="17" t="s">
        <v>29</v>
      </c>
      <c r="G93" s="18">
        <v>30</v>
      </c>
      <c r="H93" s="19">
        <v>0</v>
      </c>
      <c r="I93" s="29">
        <f t="shared" si="61"/>
        <v>0</v>
      </c>
      <c r="J93" s="21"/>
      <c r="K93" s="21"/>
      <c r="L93" s="21"/>
      <c r="M93" s="21"/>
      <c r="N93" s="21"/>
      <c r="O93" s="22">
        <f t="shared" si="41"/>
        <v>0</v>
      </c>
      <c r="P93" s="22">
        <f t="shared" si="42"/>
        <v>0</v>
      </c>
      <c r="Q93" s="22">
        <f t="shared" si="43"/>
        <v>0</v>
      </c>
      <c r="R93" s="22">
        <f t="shared" si="44"/>
        <v>0</v>
      </c>
      <c r="S93" s="22">
        <f t="shared" si="45"/>
        <v>0</v>
      </c>
      <c r="T93" s="6">
        <f t="shared" si="63"/>
        <v>0</v>
      </c>
      <c r="U93" s="15" t="str">
        <f t="shared" si="47"/>
        <v>Non valutato</v>
      </c>
      <c r="V93" s="21"/>
      <c r="W93" s="21"/>
      <c r="X93" s="21"/>
      <c r="Y93" s="21"/>
      <c r="Z93" s="21"/>
      <c r="AA93" s="21">
        <f t="shared" si="48"/>
        <v>0</v>
      </c>
      <c r="AB93" s="22">
        <f t="shared" si="49"/>
        <v>0</v>
      </c>
      <c r="AC93" s="22">
        <f t="shared" si="50"/>
        <v>0</v>
      </c>
      <c r="AD93" s="22">
        <f t="shared" si="51"/>
        <v>0</v>
      </c>
      <c r="AE93" s="22">
        <f t="shared" si="52"/>
        <v>0</v>
      </c>
      <c r="AF93" s="22">
        <f t="shared" si="53"/>
        <v>0</v>
      </c>
      <c r="AG93" s="22">
        <f t="shared" si="54"/>
        <v>0</v>
      </c>
      <c r="AH93" s="45">
        <f t="shared" si="55"/>
        <v>0</v>
      </c>
      <c r="AI93" s="45">
        <f t="shared" si="56"/>
        <v>0</v>
      </c>
      <c r="AJ93" s="45">
        <f t="shared" si="57"/>
        <v>0</v>
      </c>
      <c r="AK93" s="45">
        <f t="shared" si="58"/>
        <v>0</v>
      </c>
      <c r="AL93" s="45">
        <f t="shared" si="59"/>
        <v>0</v>
      </c>
      <c r="AM93" s="45">
        <f t="shared" si="60"/>
        <v>0</v>
      </c>
    </row>
    <row r="94" spans="1:39" ht="25.5" hidden="1" x14ac:dyDescent="0.25">
      <c r="A94" s="15">
        <v>87</v>
      </c>
      <c r="B94" s="15" t="s">
        <v>43</v>
      </c>
      <c r="C94" s="16" t="s">
        <v>49</v>
      </c>
      <c r="D94" s="15" t="s">
        <v>37</v>
      </c>
      <c r="E94" s="17" t="s">
        <v>56</v>
      </c>
      <c r="F94" s="17" t="s">
        <v>30</v>
      </c>
      <c r="G94" s="18">
        <v>25</v>
      </c>
      <c r="H94" s="19">
        <v>0</v>
      </c>
      <c r="I94" s="29">
        <f t="shared" si="61"/>
        <v>0</v>
      </c>
      <c r="J94" s="21"/>
      <c r="K94" s="21"/>
      <c r="L94" s="21"/>
      <c r="M94" s="21"/>
      <c r="N94" s="21"/>
      <c r="O94" s="22">
        <f t="shared" si="41"/>
        <v>0</v>
      </c>
      <c r="P94" s="22">
        <f t="shared" si="42"/>
        <v>0</v>
      </c>
      <c r="Q94" s="22">
        <f t="shared" si="43"/>
        <v>0</v>
      </c>
      <c r="R94" s="22">
        <f t="shared" si="44"/>
        <v>0</v>
      </c>
      <c r="S94" s="22">
        <f t="shared" si="45"/>
        <v>0</v>
      </c>
      <c r="T94" s="6">
        <f t="shared" si="63"/>
        <v>0</v>
      </c>
      <c r="U94" s="15" t="str">
        <f t="shared" si="47"/>
        <v>Non valutato</v>
      </c>
      <c r="V94" s="21"/>
      <c r="W94" s="21"/>
      <c r="X94" s="21"/>
      <c r="Y94" s="21"/>
      <c r="Z94" s="21"/>
      <c r="AA94" s="21">
        <f t="shared" si="48"/>
        <v>0</v>
      </c>
      <c r="AB94" s="22">
        <f t="shared" si="49"/>
        <v>0</v>
      </c>
      <c r="AC94" s="22">
        <f t="shared" si="50"/>
        <v>0</v>
      </c>
      <c r="AD94" s="22">
        <f t="shared" si="51"/>
        <v>0</v>
      </c>
      <c r="AE94" s="22">
        <f t="shared" si="52"/>
        <v>0</v>
      </c>
      <c r="AF94" s="22">
        <f t="shared" si="53"/>
        <v>0</v>
      </c>
      <c r="AG94" s="22">
        <f t="shared" si="54"/>
        <v>0</v>
      </c>
      <c r="AH94" s="45">
        <f t="shared" si="55"/>
        <v>0</v>
      </c>
      <c r="AI94" s="45">
        <f t="shared" si="56"/>
        <v>0</v>
      </c>
      <c r="AJ94" s="45">
        <f t="shared" si="57"/>
        <v>0</v>
      </c>
      <c r="AK94" s="45">
        <f t="shared" si="58"/>
        <v>0</v>
      </c>
      <c r="AL94" s="45">
        <f t="shared" si="59"/>
        <v>0</v>
      </c>
      <c r="AM94" s="45">
        <f t="shared" si="60"/>
        <v>0</v>
      </c>
    </row>
    <row r="95" spans="1:39" ht="25.5" hidden="1" x14ac:dyDescent="0.25">
      <c r="A95" s="15">
        <v>87</v>
      </c>
      <c r="B95" s="15" t="s">
        <v>43</v>
      </c>
      <c r="C95" s="16" t="s">
        <v>49</v>
      </c>
      <c r="D95" s="15" t="s">
        <v>37</v>
      </c>
      <c r="E95" s="17" t="s">
        <v>57</v>
      </c>
      <c r="F95" s="17" t="s">
        <v>31</v>
      </c>
      <c r="G95" s="18">
        <v>25</v>
      </c>
      <c r="H95" s="19">
        <v>0</v>
      </c>
      <c r="I95" s="29">
        <f t="shared" si="61"/>
        <v>0</v>
      </c>
      <c r="J95" s="21"/>
      <c r="K95" s="21"/>
      <c r="L95" s="21"/>
      <c r="M95" s="21"/>
      <c r="N95" s="21"/>
      <c r="O95" s="22">
        <f t="shared" si="41"/>
        <v>0</v>
      </c>
      <c r="P95" s="22">
        <f t="shared" si="42"/>
        <v>0</v>
      </c>
      <c r="Q95" s="22">
        <f t="shared" si="43"/>
        <v>0</v>
      </c>
      <c r="R95" s="22">
        <f t="shared" si="44"/>
        <v>0</v>
      </c>
      <c r="S95" s="22">
        <f t="shared" si="45"/>
        <v>0</v>
      </c>
      <c r="T95" s="6">
        <f t="shared" si="63"/>
        <v>0</v>
      </c>
      <c r="U95" s="15" t="str">
        <f t="shared" si="47"/>
        <v>Non valutato</v>
      </c>
      <c r="V95" s="21"/>
      <c r="W95" s="21"/>
      <c r="X95" s="21"/>
      <c r="Y95" s="21"/>
      <c r="Z95" s="21"/>
      <c r="AA95" s="21">
        <f t="shared" si="48"/>
        <v>0</v>
      </c>
      <c r="AB95" s="22">
        <f t="shared" si="49"/>
        <v>0</v>
      </c>
      <c r="AC95" s="22">
        <f t="shared" si="50"/>
        <v>0</v>
      </c>
      <c r="AD95" s="22">
        <f t="shared" si="51"/>
        <v>0</v>
      </c>
      <c r="AE95" s="22">
        <f t="shared" si="52"/>
        <v>0</v>
      </c>
      <c r="AF95" s="22">
        <f t="shared" si="53"/>
        <v>0</v>
      </c>
      <c r="AG95" s="22">
        <f t="shared" si="54"/>
        <v>0</v>
      </c>
      <c r="AH95" s="45">
        <f t="shared" si="55"/>
        <v>0</v>
      </c>
      <c r="AI95" s="45">
        <f t="shared" si="56"/>
        <v>0</v>
      </c>
      <c r="AJ95" s="45">
        <f t="shared" si="57"/>
        <v>0</v>
      </c>
      <c r="AK95" s="45">
        <f t="shared" si="58"/>
        <v>0</v>
      </c>
      <c r="AL95" s="45">
        <f t="shared" si="59"/>
        <v>0</v>
      </c>
      <c r="AM95" s="45">
        <f t="shared" si="60"/>
        <v>0</v>
      </c>
    </row>
    <row r="96" spans="1:39" ht="25.5" x14ac:dyDescent="0.25">
      <c r="A96" s="15">
        <v>89</v>
      </c>
      <c r="B96" s="23" t="s">
        <v>43</v>
      </c>
      <c r="C96" s="24" t="s">
        <v>49</v>
      </c>
      <c r="D96" s="23" t="s">
        <v>37</v>
      </c>
      <c r="E96" s="25" t="s">
        <v>58</v>
      </c>
      <c r="F96" s="25" t="s">
        <v>32</v>
      </c>
      <c r="G96" s="7">
        <f>SUM(G92:G95)</f>
        <v>110</v>
      </c>
      <c r="H96" s="8">
        <f>SUM(H92:H95)</f>
        <v>0</v>
      </c>
      <c r="I96" s="30">
        <f t="shared" si="61"/>
        <v>0</v>
      </c>
      <c r="J96" s="39">
        <f>SUM(J92:J94)</f>
        <v>0</v>
      </c>
      <c r="K96" s="39">
        <f>SUM(K92:K94)</f>
        <v>0</v>
      </c>
      <c r="L96" s="39">
        <f>SUM(L92:L94)</f>
        <v>0</v>
      </c>
      <c r="M96" s="39">
        <f>SUM(M92:M94)</f>
        <v>0</v>
      </c>
      <c r="N96" s="39">
        <f>SUM(N92:N94)</f>
        <v>0</v>
      </c>
      <c r="O96" s="28">
        <f t="shared" si="41"/>
        <v>0</v>
      </c>
      <c r="P96" s="28">
        <f t="shared" si="42"/>
        <v>0</v>
      </c>
      <c r="Q96" s="28">
        <f t="shared" si="43"/>
        <v>0</v>
      </c>
      <c r="R96" s="28">
        <f t="shared" si="44"/>
        <v>0</v>
      </c>
      <c r="S96" s="28">
        <f t="shared" si="45"/>
        <v>0</v>
      </c>
      <c r="T96" s="41">
        <f t="shared" si="63"/>
        <v>0</v>
      </c>
      <c r="U96" s="23" t="str">
        <f t="shared" si="47"/>
        <v>Non valutato</v>
      </c>
      <c r="V96" s="27">
        <f>SUM(V92:V94)</f>
        <v>0</v>
      </c>
      <c r="W96" s="27">
        <f>SUM(W92:W94)</f>
        <v>0</v>
      </c>
      <c r="X96" s="27">
        <f>SUM(X92:X94)</f>
        <v>0</v>
      </c>
      <c r="Y96" s="27">
        <f>SUM(Y92:Y94)</f>
        <v>0</v>
      </c>
      <c r="Z96" s="27">
        <f>SUM(Z92:Z94)</f>
        <v>0</v>
      </c>
      <c r="AA96" s="21">
        <f t="shared" si="48"/>
        <v>0</v>
      </c>
      <c r="AB96" s="28">
        <f t="shared" si="49"/>
        <v>0</v>
      </c>
      <c r="AC96" s="28">
        <f t="shared" si="50"/>
        <v>0</v>
      </c>
      <c r="AD96" s="28">
        <f t="shared" si="51"/>
        <v>0</v>
      </c>
      <c r="AE96" s="28">
        <f t="shared" si="52"/>
        <v>0</v>
      </c>
      <c r="AF96" s="28">
        <f t="shared" si="53"/>
        <v>0</v>
      </c>
      <c r="AG96" s="28">
        <f t="shared" si="54"/>
        <v>0</v>
      </c>
      <c r="AH96" s="46">
        <f t="shared" si="55"/>
        <v>0</v>
      </c>
      <c r="AI96" s="46">
        <f t="shared" si="56"/>
        <v>0</v>
      </c>
      <c r="AJ96" s="46">
        <f t="shared" si="57"/>
        <v>0</v>
      </c>
      <c r="AK96" s="46">
        <f t="shared" si="58"/>
        <v>0</v>
      </c>
      <c r="AL96" s="46">
        <f t="shared" si="59"/>
        <v>0</v>
      </c>
      <c r="AM96" s="46">
        <f t="shared" si="60"/>
        <v>0</v>
      </c>
    </row>
    <row r="97" spans="1:43" ht="25.5" hidden="1" x14ac:dyDescent="0.25">
      <c r="A97" s="15">
        <v>90</v>
      </c>
      <c r="B97" s="15" t="s">
        <v>43</v>
      </c>
      <c r="C97" s="16" t="s">
        <v>50</v>
      </c>
      <c r="D97" s="15" t="s">
        <v>37</v>
      </c>
      <c r="E97" s="17" t="s">
        <v>54</v>
      </c>
      <c r="F97" s="17" t="s">
        <v>28</v>
      </c>
      <c r="G97" s="18">
        <v>0</v>
      </c>
      <c r="H97" s="19">
        <v>0</v>
      </c>
      <c r="I97" s="29">
        <f t="shared" si="61"/>
        <v>0</v>
      </c>
      <c r="J97" s="21"/>
      <c r="K97" s="21"/>
      <c r="L97" s="21"/>
      <c r="M97" s="21"/>
      <c r="N97" s="21"/>
      <c r="O97" s="22">
        <f t="shared" si="41"/>
        <v>0</v>
      </c>
      <c r="P97" s="22">
        <f t="shared" si="42"/>
        <v>0</v>
      </c>
      <c r="Q97" s="22">
        <f t="shared" si="43"/>
        <v>0</v>
      </c>
      <c r="R97" s="22">
        <f t="shared" si="44"/>
        <v>0</v>
      </c>
      <c r="S97" s="22">
        <f t="shared" si="45"/>
        <v>0</v>
      </c>
      <c r="T97" s="6">
        <f t="shared" si="63"/>
        <v>0</v>
      </c>
      <c r="U97" s="15" t="str">
        <f t="shared" si="47"/>
        <v>Non valutato</v>
      </c>
      <c r="V97" s="21"/>
      <c r="W97" s="21"/>
      <c r="X97" s="21"/>
      <c r="Y97" s="21"/>
      <c r="Z97" s="21"/>
      <c r="AA97" s="21">
        <f t="shared" si="48"/>
        <v>0</v>
      </c>
      <c r="AB97" s="22">
        <f t="shared" si="49"/>
        <v>0</v>
      </c>
      <c r="AC97" s="22">
        <f t="shared" si="50"/>
        <v>0</v>
      </c>
      <c r="AD97" s="22">
        <f t="shared" si="51"/>
        <v>0</v>
      </c>
      <c r="AE97" s="22">
        <f t="shared" si="52"/>
        <v>0</v>
      </c>
      <c r="AF97" s="22">
        <f t="shared" si="53"/>
        <v>0</v>
      </c>
      <c r="AG97" s="22">
        <f t="shared" si="54"/>
        <v>0</v>
      </c>
      <c r="AH97" s="45">
        <f t="shared" si="55"/>
        <v>0</v>
      </c>
      <c r="AI97" s="45">
        <f t="shared" si="56"/>
        <v>0</v>
      </c>
      <c r="AJ97" s="45">
        <f t="shared" si="57"/>
        <v>0</v>
      </c>
      <c r="AK97" s="45">
        <f t="shared" si="58"/>
        <v>0</v>
      </c>
      <c r="AL97" s="45">
        <f t="shared" si="59"/>
        <v>0</v>
      </c>
      <c r="AM97" s="45">
        <f t="shared" si="60"/>
        <v>0</v>
      </c>
    </row>
    <row r="98" spans="1:43" ht="25.5" hidden="1" x14ac:dyDescent="0.25">
      <c r="A98" s="15">
        <v>91</v>
      </c>
      <c r="B98" s="15" t="s">
        <v>43</v>
      </c>
      <c r="C98" s="16" t="s">
        <v>50</v>
      </c>
      <c r="D98" s="15" t="s">
        <v>37</v>
      </c>
      <c r="E98" s="17" t="s">
        <v>55</v>
      </c>
      <c r="F98" s="17" t="s">
        <v>29</v>
      </c>
      <c r="G98" s="18">
        <v>0</v>
      </c>
      <c r="H98" s="19">
        <v>0</v>
      </c>
      <c r="I98" s="29">
        <f t="shared" si="61"/>
        <v>0</v>
      </c>
      <c r="J98" s="21"/>
      <c r="K98" s="21"/>
      <c r="L98" s="21"/>
      <c r="M98" s="21"/>
      <c r="N98" s="21"/>
      <c r="O98" s="22">
        <f t="shared" si="41"/>
        <v>0</v>
      </c>
      <c r="P98" s="22">
        <f t="shared" si="42"/>
        <v>0</v>
      </c>
      <c r="Q98" s="22">
        <f t="shared" si="43"/>
        <v>0</v>
      </c>
      <c r="R98" s="22">
        <f t="shared" si="44"/>
        <v>0</v>
      </c>
      <c r="S98" s="22">
        <f t="shared" si="45"/>
        <v>0</v>
      </c>
      <c r="T98" s="6">
        <f t="shared" si="63"/>
        <v>0</v>
      </c>
      <c r="U98" s="15" t="str">
        <f t="shared" si="47"/>
        <v>Non valutato</v>
      </c>
      <c r="V98" s="21"/>
      <c r="W98" s="21"/>
      <c r="X98" s="21"/>
      <c r="Y98" s="21"/>
      <c r="Z98" s="21"/>
      <c r="AA98" s="21">
        <f t="shared" si="48"/>
        <v>0</v>
      </c>
      <c r="AB98" s="22">
        <f t="shared" si="49"/>
        <v>0</v>
      </c>
      <c r="AC98" s="22">
        <f t="shared" si="50"/>
        <v>0</v>
      </c>
      <c r="AD98" s="22">
        <f t="shared" si="51"/>
        <v>0</v>
      </c>
      <c r="AE98" s="22">
        <f t="shared" si="52"/>
        <v>0</v>
      </c>
      <c r="AF98" s="22">
        <f t="shared" si="53"/>
        <v>0</v>
      </c>
      <c r="AG98" s="22">
        <f t="shared" si="54"/>
        <v>0</v>
      </c>
      <c r="AH98" s="45">
        <f t="shared" si="55"/>
        <v>0</v>
      </c>
      <c r="AI98" s="45">
        <f t="shared" si="56"/>
        <v>0</v>
      </c>
      <c r="AJ98" s="45">
        <f t="shared" si="57"/>
        <v>0</v>
      </c>
      <c r="AK98" s="45">
        <f t="shared" si="58"/>
        <v>0</v>
      </c>
      <c r="AL98" s="45">
        <f t="shared" si="59"/>
        <v>0</v>
      </c>
      <c r="AM98" s="45">
        <f t="shared" si="60"/>
        <v>0</v>
      </c>
    </row>
    <row r="99" spans="1:43" ht="25.5" hidden="1" x14ac:dyDescent="0.25">
      <c r="A99" s="15">
        <v>92</v>
      </c>
      <c r="B99" s="15" t="s">
        <v>43</v>
      </c>
      <c r="C99" s="16" t="s">
        <v>50</v>
      </c>
      <c r="D99" s="15" t="s">
        <v>37</v>
      </c>
      <c r="E99" s="17" t="s">
        <v>56</v>
      </c>
      <c r="F99" s="17" t="s">
        <v>30</v>
      </c>
      <c r="G99" s="18">
        <v>0</v>
      </c>
      <c r="H99" s="19">
        <v>0</v>
      </c>
      <c r="I99" s="29">
        <f t="shared" si="61"/>
        <v>0</v>
      </c>
      <c r="J99" s="21"/>
      <c r="K99" s="21"/>
      <c r="L99" s="21"/>
      <c r="M99" s="21"/>
      <c r="N99" s="21"/>
      <c r="O99" s="22">
        <f t="shared" si="41"/>
        <v>0</v>
      </c>
      <c r="P99" s="22">
        <f t="shared" si="42"/>
        <v>0</v>
      </c>
      <c r="Q99" s="22">
        <f t="shared" si="43"/>
        <v>0</v>
      </c>
      <c r="R99" s="22">
        <f t="shared" si="44"/>
        <v>0</v>
      </c>
      <c r="S99" s="22">
        <f t="shared" si="45"/>
        <v>0</v>
      </c>
      <c r="T99" s="6">
        <f t="shared" si="63"/>
        <v>0</v>
      </c>
      <c r="U99" s="15" t="str">
        <f t="shared" si="47"/>
        <v>Non valutato</v>
      </c>
      <c r="V99" s="21"/>
      <c r="W99" s="21"/>
      <c r="X99" s="21"/>
      <c r="Y99" s="21"/>
      <c r="Z99" s="21"/>
      <c r="AA99" s="21">
        <f t="shared" si="48"/>
        <v>0</v>
      </c>
      <c r="AB99" s="22">
        <f t="shared" si="49"/>
        <v>0</v>
      </c>
      <c r="AC99" s="22">
        <f t="shared" si="50"/>
        <v>0</v>
      </c>
      <c r="AD99" s="22">
        <f t="shared" si="51"/>
        <v>0</v>
      </c>
      <c r="AE99" s="22">
        <f t="shared" si="52"/>
        <v>0</v>
      </c>
      <c r="AF99" s="22">
        <f t="shared" si="53"/>
        <v>0</v>
      </c>
      <c r="AG99" s="22">
        <f t="shared" si="54"/>
        <v>0</v>
      </c>
      <c r="AH99" s="45">
        <f t="shared" si="55"/>
        <v>0</v>
      </c>
      <c r="AI99" s="45">
        <f t="shared" si="56"/>
        <v>0</v>
      </c>
      <c r="AJ99" s="45">
        <f t="shared" si="57"/>
        <v>0</v>
      </c>
      <c r="AK99" s="45">
        <f t="shared" si="58"/>
        <v>0</v>
      </c>
      <c r="AL99" s="45">
        <f t="shared" si="59"/>
        <v>0</v>
      </c>
      <c r="AM99" s="45">
        <f t="shared" si="60"/>
        <v>0</v>
      </c>
    </row>
    <row r="100" spans="1:43" ht="25.5" hidden="1" x14ac:dyDescent="0.25">
      <c r="A100" s="15">
        <v>93</v>
      </c>
      <c r="B100" s="15" t="s">
        <v>43</v>
      </c>
      <c r="C100" s="16" t="s">
        <v>50</v>
      </c>
      <c r="D100" s="15" t="s">
        <v>37</v>
      </c>
      <c r="E100" s="17" t="s">
        <v>57</v>
      </c>
      <c r="F100" s="17" t="s">
        <v>31</v>
      </c>
      <c r="G100" s="18">
        <v>0</v>
      </c>
      <c r="H100" s="19">
        <v>0</v>
      </c>
      <c r="I100" s="29">
        <f t="shared" si="61"/>
        <v>0</v>
      </c>
      <c r="J100" s="21"/>
      <c r="K100" s="21"/>
      <c r="L100" s="21"/>
      <c r="M100" s="21"/>
      <c r="N100" s="21"/>
      <c r="O100" s="22">
        <f t="shared" si="41"/>
        <v>0</v>
      </c>
      <c r="P100" s="22">
        <f t="shared" si="42"/>
        <v>0</v>
      </c>
      <c r="Q100" s="22">
        <f t="shared" si="43"/>
        <v>0</v>
      </c>
      <c r="R100" s="22">
        <f t="shared" si="44"/>
        <v>0</v>
      </c>
      <c r="S100" s="22">
        <f t="shared" si="45"/>
        <v>0</v>
      </c>
      <c r="T100" s="6">
        <f t="shared" si="63"/>
        <v>0</v>
      </c>
      <c r="U100" s="15" t="str">
        <f t="shared" si="47"/>
        <v>Non valutato</v>
      </c>
      <c r="V100" s="21"/>
      <c r="W100" s="21"/>
      <c r="X100" s="21"/>
      <c r="Y100" s="21"/>
      <c r="Z100" s="21"/>
      <c r="AA100" s="21">
        <f t="shared" si="48"/>
        <v>0</v>
      </c>
      <c r="AB100" s="22">
        <f t="shared" si="49"/>
        <v>0</v>
      </c>
      <c r="AC100" s="22">
        <f t="shared" si="50"/>
        <v>0</v>
      </c>
      <c r="AD100" s="22">
        <f t="shared" si="51"/>
        <v>0</v>
      </c>
      <c r="AE100" s="22">
        <f t="shared" si="52"/>
        <v>0</v>
      </c>
      <c r="AF100" s="22">
        <f t="shared" si="53"/>
        <v>0</v>
      </c>
      <c r="AG100" s="22">
        <f t="shared" si="54"/>
        <v>0</v>
      </c>
      <c r="AH100" s="45">
        <f t="shared" si="55"/>
        <v>0</v>
      </c>
      <c r="AI100" s="45">
        <f t="shared" si="56"/>
        <v>0</v>
      </c>
      <c r="AJ100" s="45">
        <f t="shared" si="57"/>
        <v>0</v>
      </c>
      <c r="AK100" s="45">
        <f t="shared" si="58"/>
        <v>0</v>
      </c>
      <c r="AL100" s="45">
        <f t="shared" si="59"/>
        <v>0</v>
      </c>
      <c r="AM100" s="45">
        <f t="shared" si="60"/>
        <v>0</v>
      </c>
    </row>
    <row r="101" spans="1:43" ht="25.5" x14ac:dyDescent="0.25">
      <c r="A101" s="15">
        <v>94</v>
      </c>
      <c r="B101" s="23" t="s">
        <v>43</v>
      </c>
      <c r="C101" s="24" t="s">
        <v>50</v>
      </c>
      <c r="D101" s="23" t="s">
        <v>37</v>
      </c>
      <c r="E101" s="25" t="s">
        <v>58</v>
      </c>
      <c r="F101" s="25" t="s">
        <v>32</v>
      </c>
      <c r="G101" s="7">
        <f>SUM(G97:G100)</f>
        <v>0</v>
      </c>
      <c r="H101" s="8">
        <f>SUM(H97:H100)</f>
        <v>0</v>
      </c>
      <c r="I101" s="30">
        <f t="shared" si="61"/>
        <v>0</v>
      </c>
      <c r="J101" s="39">
        <f>SUM(J97:J100)</f>
        <v>0</v>
      </c>
      <c r="K101" s="39">
        <f>SUM(K97:K100)</f>
        <v>0</v>
      </c>
      <c r="L101" s="39">
        <f>SUM(L97:L100)</f>
        <v>0</v>
      </c>
      <c r="M101" s="39">
        <f>SUM(M97:M100)</f>
        <v>0</v>
      </c>
      <c r="N101" s="39">
        <f>SUM(N97:N100)</f>
        <v>0</v>
      </c>
      <c r="O101" s="28">
        <f t="shared" si="41"/>
        <v>0</v>
      </c>
      <c r="P101" s="28">
        <f t="shared" si="42"/>
        <v>0</v>
      </c>
      <c r="Q101" s="28">
        <f t="shared" si="43"/>
        <v>0</v>
      </c>
      <c r="R101" s="28">
        <f t="shared" si="44"/>
        <v>0</v>
      </c>
      <c r="S101" s="28">
        <f t="shared" si="45"/>
        <v>0</v>
      </c>
      <c r="T101" s="41">
        <f t="shared" si="63"/>
        <v>0</v>
      </c>
      <c r="U101" s="23" t="str">
        <f t="shared" si="47"/>
        <v>Non valutato</v>
      </c>
      <c r="V101" s="27">
        <f>SUM(V97:V100)</f>
        <v>0</v>
      </c>
      <c r="W101" s="27">
        <f>SUM(W97:W100)</f>
        <v>0</v>
      </c>
      <c r="X101" s="27">
        <f>SUM(X97:X100)</f>
        <v>0</v>
      </c>
      <c r="Y101" s="27">
        <f>SUM(Y97:Y100)</f>
        <v>0</v>
      </c>
      <c r="Z101" s="27">
        <f>SUM(Z97:Z100)</f>
        <v>0</v>
      </c>
      <c r="AA101" s="21">
        <f t="shared" si="48"/>
        <v>0</v>
      </c>
      <c r="AB101" s="28">
        <f t="shared" si="49"/>
        <v>0</v>
      </c>
      <c r="AC101" s="28">
        <f t="shared" si="50"/>
        <v>0</v>
      </c>
      <c r="AD101" s="28">
        <f t="shared" si="51"/>
        <v>0</v>
      </c>
      <c r="AE101" s="28">
        <f t="shared" si="52"/>
        <v>0</v>
      </c>
      <c r="AF101" s="28">
        <f t="shared" si="53"/>
        <v>0</v>
      </c>
      <c r="AG101" s="28">
        <f t="shared" si="54"/>
        <v>0</v>
      </c>
      <c r="AH101" s="46">
        <f t="shared" si="55"/>
        <v>0</v>
      </c>
      <c r="AI101" s="46">
        <f t="shared" si="56"/>
        <v>0</v>
      </c>
      <c r="AJ101" s="46">
        <f t="shared" si="57"/>
        <v>0</v>
      </c>
      <c r="AK101" s="46">
        <f t="shared" si="58"/>
        <v>0</v>
      </c>
      <c r="AL101" s="46">
        <f t="shared" si="59"/>
        <v>0</v>
      </c>
      <c r="AM101" s="46">
        <f t="shared" si="60"/>
        <v>0</v>
      </c>
    </row>
    <row r="102" spans="1:43" ht="25.5" hidden="1" x14ac:dyDescent="0.25">
      <c r="A102" s="15">
        <v>95</v>
      </c>
      <c r="B102" s="15" t="s">
        <v>43</v>
      </c>
      <c r="C102" s="16" t="s">
        <v>51</v>
      </c>
      <c r="D102" s="15" t="s">
        <v>37</v>
      </c>
      <c r="E102" s="17" t="s">
        <v>54</v>
      </c>
      <c r="F102" s="17" t="s">
        <v>28</v>
      </c>
      <c r="G102" s="18">
        <v>30</v>
      </c>
      <c r="H102" s="19">
        <v>0</v>
      </c>
      <c r="I102" s="29">
        <f t="shared" si="61"/>
        <v>0</v>
      </c>
      <c r="J102" s="21"/>
      <c r="K102" s="21"/>
      <c r="L102" s="21"/>
      <c r="M102" s="21"/>
      <c r="N102" s="21"/>
      <c r="O102" s="22">
        <f t="shared" si="41"/>
        <v>0</v>
      </c>
      <c r="P102" s="22">
        <f t="shared" si="42"/>
        <v>0</v>
      </c>
      <c r="Q102" s="22">
        <f t="shared" si="43"/>
        <v>0</v>
      </c>
      <c r="R102" s="22">
        <f t="shared" si="44"/>
        <v>0</v>
      </c>
      <c r="S102" s="22">
        <f t="shared" si="45"/>
        <v>0</v>
      </c>
      <c r="T102" s="6">
        <f t="shared" si="63"/>
        <v>0</v>
      </c>
      <c r="U102" s="15" t="str">
        <f t="shared" si="47"/>
        <v>Non valutato</v>
      </c>
      <c r="V102" s="21"/>
      <c r="W102" s="21"/>
      <c r="X102" s="21"/>
      <c r="Y102" s="21"/>
      <c r="Z102" s="21"/>
      <c r="AA102" s="21">
        <f t="shared" si="48"/>
        <v>0</v>
      </c>
      <c r="AB102" s="22">
        <f t="shared" si="49"/>
        <v>0</v>
      </c>
      <c r="AC102" s="22">
        <f t="shared" si="50"/>
        <v>0</v>
      </c>
      <c r="AD102" s="22">
        <f t="shared" si="51"/>
        <v>0</v>
      </c>
      <c r="AE102" s="22">
        <f t="shared" si="52"/>
        <v>0</v>
      </c>
      <c r="AF102" s="22">
        <f t="shared" si="53"/>
        <v>0</v>
      </c>
      <c r="AG102" s="22">
        <f t="shared" si="54"/>
        <v>0</v>
      </c>
      <c r="AH102" s="45">
        <f t="shared" si="55"/>
        <v>0</v>
      </c>
      <c r="AI102" s="45">
        <f t="shared" si="56"/>
        <v>0</v>
      </c>
      <c r="AJ102" s="45">
        <f t="shared" si="57"/>
        <v>0</v>
      </c>
      <c r="AK102" s="45">
        <f t="shared" si="58"/>
        <v>0</v>
      </c>
      <c r="AL102" s="45">
        <f t="shared" si="59"/>
        <v>0</v>
      </c>
      <c r="AM102" s="45">
        <f t="shared" si="60"/>
        <v>0</v>
      </c>
    </row>
    <row r="103" spans="1:43" ht="25.5" hidden="1" x14ac:dyDescent="0.25">
      <c r="A103" s="15">
        <v>97</v>
      </c>
      <c r="B103" s="15" t="s">
        <v>43</v>
      </c>
      <c r="C103" s="16" t="s">
        <v>51</v>
      </c>
      <c r="D103" s="15" t="s">
        <v>37</v>
      </c>
      <c r="E103" s="17" t="s">
        <v>55</v>
      </c>
      <c r="F103" s="17" t="s">
        <v>29</v>
      </c>
      <c r="G103" s="18">
        <v>30</v>
      </c>
      <c r="H103" s="19">
        <v>0</v>
      </c>
      <c r="I103" s="29">
        <f t="shared" si="61"/>
        <v>0</v>
      </c>
      <c r="J103" s="21"/>
      <c r="K103" s="21"/>
      <c r="L103" s="21"/>
      <c r="M103" s="21"/>
      <c r="N103" s="21"/>
      <c r="O103" s="22">
        <f t="shared" ref="O103:O112" si="64">IFERROR(J103/$H103,0)</f>
        <v>0</v>
      </c>
      <c r="P103" s="22">
        <f t="shared" ref="P103:P112" si="65">IFERROR(K103/$H103,0)</f>
        <v>0</v>
      </c>
      <c r="Q103" s="22">
        <f t="shared" ref="Q103:Q112" si="66">IFERROR(L103/$H103,0)</f>
        <v>0</v>
      </c>
      <c r="R103" s="22">
        <f t="shared" ref="R103:R112" si="67">IFERROR(M103/$H103,0)</f>
        <v>0</v>
      </c>
      <c r="S103" s="22">
        <f t="shared" ref="S103:S112" si="68">IFERROR(N103/$H103,0)</f>
        <v>0</v>
      </c>
      <c r="T103" s="6">
        <f t="shared" si="63"/>
        <v>0</v>
      </c>
      <c r="U103" s="15" t="str">
        <f t="shared" si="47"/>
        <v>Non valutato</v>
      </c>
      <c r="V103" s="21"/>
      <c r="W103" s="21"/>
      <c r="X103" s="21"/>
      <c r="Y103" s="21"/>
      <c r="Z103" s="21"/>
      <c r="AA103" s="21">
        <f t="shared" ref="AA103:AA111" si="69">SUM(V103:Z103)</f>
        <v>0</v>
      </c>
      <c r="AB103" s="22">
        <f t="shared" ref="AB103:AB111" si="70">IFERROR(V103/SUM($V103:$Z103),0)</f>
        <v>0</v>
      </c>
      <c r="AC103" s="22">
        <f t="shared" ref="AC103:AC111" si="71">IFERROR(W103/SUM($V103:$Z103),0)</f>
        <v>0</v>
      </c>
      <c r="AD103" s="22">
        <f t="shared" ref="AD103:AD111" si="72">IFERROR(X103/SUM($V103:$Z103),0)</f>
        <v>0</v>
      </c>
      <c r="AE103" s="22">
        <f t="shared" ref="AE103:AE111" si="73">IFERROR(Y103/SUM($V103:$Z103),0)</f>
        <v>0</v>
      </c>
      <c r="AF103" s="22">
        <f t="shared" ref="AF103:AF111" si="74">IFERROR(Z103/SUM($V103:$Z103),0)</f>
        <v>0</v>
      </c>
      <c r="AG103" s="22">
        <f t="shared" ref="AG103:AG111" si="75">MAX(AB103:AF103)</f>
        <v>0</v>
      </c>
      <c r="AH103" s="45">
        <f t="shared" ref="AH103:AH111" si="76">IFERROR(V103/$H103,0)</f>
        <v>0</v>
      </c>
      <c r="AI103" s="45">
        <f t="shared" ref="AI103:AI111" si="77">IFERROR(W103/$H103,0)</f>
        <v>0</v>
      </c>
      <c r="AJ103" s="45">
        <f t="shared" ref="AJ103:AJ111" si="78">IFERROR(X103/$H103,0)</f>
        <v>0</v>
      </c>
      <c r="AK103" s="45">
        <f t="shared" ref="AK103:AK111" si="79">IFERROR(Y103/$H103,0)</f>
        <v>0</v>
      </c>
      <c r="AL103" s="45">
        <f t="shared" ref="AL103:AL111" si="80">IFERROR(Z103/$H103,0)</f>
        <v>0</v>
      </c>
      <c r="AM103" s="45">
        <f t="shared" ref="AM103:AM111" si="81">IFERROR(AA103/H103,0)</f>
        <v>0</v>
      </c>
    </row>
    <row r="104" spans="1:43" ht="25.5" hidden="1" x14ac:dyDescent="0.25">
      <c r="A104" s="15">
        <v>96</v>
      </c>
      <c r="B104" s="15" t="s">
        <v>43</v>
      </c>
      <c r="C104" s="16" t="s">
        <v>51</v>
      </c>
      <c r="D104" s="15" t="s">
        <v>37</v>
      </c>
      <c r="E104" s="17" t="s">
        <v>56</v>
      </c>
      <c r="F104" s="17" t="s">
        <v>30</v>
      </c>
      <c r="G104" s="18">
        <v>30</v>
      </c>
      <c r="H104" s="19">
        <v>0</v>
      </c>
      <c r="I104" s="29">
        <f t="shared" si="61"/>
        <v>0</v>
      </c>
      <c r="J104" s="21"/>
      <c r="K104" s="21"/>
      <c r="L104" s="21"/>
      <c r="M104" s="21"/>
      <c r="N104" s="21"/>
      <c r="O104" s="22">
        <f t="shared" si="64"/>
        <v>0</v>
      </c>
      <c r="P104" s="22">
        <f t="shared" si="65"/>
        <v>0</v>
      </c>
      <c r="Q104" s="22">
        <f t="shared" si="66"/>
        <v>0</v>
      </c>
      <c r="R104" s="22">
        <f t="shared" si="67"/>
        <v>0</v>
      </c>
      <c r="S104" s="22">
        <f t="shared" si="68"/>
        <v>0</v>
      </c>
      <c r="T104" s="6">
        <f t="shared" si="63"/>
        <v>0</v>
      </c>
      <c r="U104" s="15" t="str">
        <f t="shared" si="47"/>
        <v>Non valutato</v>
      </c>
      <c r="V104" s="21"/>
      <c r="W104" s="21"/>
      <c r="X104" s="21"/>
      <c r="Y104" s="21"/>
      <c r="Z104" s="21"/>
      <c r="AA104" s="21">
        <f t="shared" si="69"/>
        <v>0</v>
      </c>
      <c r="AB104" s="22">
        <f t="shared" si="70"/>
        <v>0</v>
      </c>
      <c r="AC104" s="22">
        <f t="shared" si="71"/>
        <v>0</v>
      </c>
      <c r="AD104" s="22">
        <f t="shared" si="72"/>
        <v>0</v>
      </c>
      <c r="AE104" s="22">
        <f t="shared" si="73"/>
        <v>0</v>
      </c>
      <c r="AF104" s="22">
        <f t="shared" si="74"/>
        <v>0</v>
      </c>
      <c r="AG104" s="22">
        <f t="shared" si="75"/>
        <v>0</v>
      </c>
      <c r="AH104" s="45">
        <f t="shared" si="76"/>
        <v>0</v>
      </c>
      <c r="AI104" s="45">
        <f t="shared" si="77"/>
        <v>0</v>
      </c>
      <c r="AJ104" s="45">
        <f t="shared" si="78"/>
        <v>0</v>
      </c>
      <c r="AK104" s="45">
        <f t="shared" si="79"/>
        <v>0</v>
      </c>
      <c r="AL104" s="45">
        <f t="shared" si="80"/>
        <v>0</v>
      </c>
      <c r="AM104" s="45">
        <f t="shared" si="81"/>
        <v>0</v>
      </c>
    </row>
    <row r="105" spans="1:43" ht="25.5" hidden="1" x14ac:dyDescent="0.25">
      <c r="A105" s="15">
        <v>96</v>
      </c>
      <c r="B105" s="15" t="s">
        <v>43</v>
      </c>
      <c r="C105" s="16" t="s">
        <v>51</v>
      </c>
      <c r="D105" s="15" t="s">
        <v>37</v>
      </c>
      <c r="E105" s="17" t="s">
        <v>57</v>
      </c>
      <c r="F105" s="17" t="s">
        <v>31</v>
      </c>
      <c r="G105" s="18">
        <v>30</v>
      </c>
      <c r="H105" s="19">
        <v>0</v>
      </c>
      <c r="I105" s="29">
        <f t="shared" ref="I105:I111" si="82">IFERROR(H105/G105,0)</f>
        <v>0</v>
      </c>
      <c r="J105" s="21"/>
      <c r="K105" s="21"/>
      <c r="L105" s="21"/>
      <c r="M105" s="21"/>
      <c r="N105" s="21"/>
      <c r="O105" s="22">
        <f t="shared" si="64"/>
        <v>0</v>
      </c>
      <c r="P105" s="22">
        <f t="shared" si="65"/>
        <v>0</v>
      </c>
      <c r="Q105" s="22">
        <f t="shared" si="66"/>
        <v>0</v>
      </c>
      <c r="R105" s="22">
        <f t="shared" si="67"/>
        <v>0</v>
      </c>
      <c r="S105" s="22">
        <f t="shared" si="68"/>
        <v>0</v>
      </c>
      <c r="T105" s="6">
        <f t="shared" si="63"/>
        <v>0</v>
      </c>
      <c r="U105" s="15" t="str">
        <f t="shared" si="47"/>
        <v>Non valutato</v>
      </c>
      <c r="V105" s="21"/>
      <c r="W105" s="21"/>
      <c r="X105" s="21"/>
      <c r="Y105" s="21"/>
      <c r="Z105" s="21"/>
      <c r="AA105" s="21">
        <f t="shared" si="69"/>
        <v>0</v>
      </c>
      <c r="AB105" s="22">
        <f t="shared" si="70"/>
        <v>0</v>
      </c>
      <c r="AC105" s="22">
        <f t="shared" si="71"/>
        <v>0</v>
      </c>
      <c r="AD105" s="22">
        <f t="shared" si="72"/>
        <v>0</v>
      </c>
      <c r="AE105" s="22">
        <f t="shared" si="73"/>
        <v>0</v>
      </c>
      <c r="AF105" s="22">
        <f t="shared" si="74"/>
        <v>0</v>
      </c>
      <c r="AG105" s="22">
        <f t="shared" si="75"/>
        <v>0</v>
      </c>
      <c r="AH105" s="45">
        <f t="shared" si="76"/>
        <v>0</v>
      </c>
      <c r="AI105" s="45">
        <f t="shared" si="77"/>
        <v>0</v>
      </c>
      <c r="AJ105" s="45">
        <f t="shared" si="78"/>
        <v>0</v>
      </c>
      <c r="AK105" s="45">
        <f t="shared" si="79"/>
        <v>0</v>
      </c>
      <c r="AL105" s="45">
        <f t="shared" si="80"/>
        <v>0</v>
      </c>
      <c r="AM105" s="45">
        <f t="shared" si="81"/>
        <v>0</v>
      </c>
    </row>
    <row r="106" spans="1:43" ht="25.5" x14ac:dyDescent="0.25">
      <c r="A106" s="15">
        <v>98</v>
      </c>
      <c r="B106" s="23" t="s">
        <v>43</v>
      </c>
      <c r="C106" s="24" t="s">
        <v>51</v>
      </c>
      <c r="D106" s="23" t="s">
        <v>37</v>
      </c>
      <c r="E106" s="25" t="s">
        <v>58</v>
      </c>
      <c r="F106" s="25" t="s">
        <v>32</v>
      </c>
      <c r="G106" s="7">
        <f>SUM(G102:G105)</f>
        <v>120</v>
      </c>
      <c r="H106" s="8">
        <f>SUM(H102:H105)</f>
        <v>0</v>
      </c>
      <c r="I106" s="30">
        <f t="shared" si="82"/>
        <v>0</v>
      </c>
      <c r="J106" s="39">
        <f>SUM(J102:J105)</f>
        <v>0</v>
      </c>
      <c r="K106" s="39">
        <f>SUM(K102:K105)</f>
        <v>0</v>
      </c>
      <c r="L106" s="39">
        <f>SUM(L102:L105)</f>
        <v>0</v>
      </c>
      <c r="M106" s="39">
        <f>SUM(M102:M105)</f>
        <v>0</v>
      </c>
      <c r="N106" s="39">
        <f>SUM(N102:N105)</f>
        <v>0</v>
      </c>
      <c r="O106" s="28">
        <f t="shared" si="64"/>
        <v>0</v>
      </c>
      <c r="P106" s="28">
        <f t="shared" si="65"/>
        <v>0</v>
      </c>
      <c r="Q106" s="28">
        <f t="shared" si="66"/>
        <v>0</v>
      </c>
      <c r="R106" s="28">
        <f t="shared" si="67"/>
        <v>0</v>
      </c>
      <c r="S106" s="28">
        <f t="shared" si="68"/>
        <v>0</v>
      </c>
      <c r="T106" s="41">
        <f t="shared" si="63"/>
        <v>0</v>
      </c>
      <c r="U106" s="23" t="str">
        <f t="shared" si="47"/>
        <v>Non valutato</v>
      </c>
      <c r="V106" s="27">
        <f>SUM(V102:V105)</f>
        <v>0</v>
      </c>
      <c r="W106" s="27">
        <f>SUM(W102:W105)</f>
        <v>0</v>
      </c>
      <c r="X106" s="27">
        <f>SUM(X102:X105)</f>
        <v>0</v>
      </c>
      <c r="Y106" s="27">
        <f>SUM(Y102:Y105)</f>
        <v>0</v>
      </c>
      <c r="Z106" s="27">
        <f>SUM(Z102:Z105)</f>
        <v>0</v>
      </c>
      <c r="AA106" s="21">
        <f t="shared" si="69"/>
        <v>0</v>
      </c>
      <c r="AB106" s="28">
        <f t="shared" si="70"/>
        <v>0</v>
      </c>
      <c r="AC106" s="28">
        <f t="shared" si="71"/>
        <v>0</v>
      </c>
      <c r="AD106" s="28">
        <f t="shared" si="72"/>
        <v>0</v>
      </c>
      <c r="AE106" s="28">
        <f t="shared" si="73"/>
        <v>0</v>
      </c>
      <c r="AF106" s="28">
        <f t="shared" si="74"/>
        <v>0</v>
      </c>
      <c r="AG106" s="28">
        <f t="shared" si="75"/>
        <v>0</v>
      </c>
      <c r="AH106" s="46">
        <f t="shared" si="76"/>
        <v>0</v>
      </c>
      <c r="AI106" s="46">
        <f t="shared" si="77"/>
        <v>0</v>
      </c>
      <c r="AJ106" s="46">
        <f t="shared" si="78"/>
        <v>0</v>
      </c>
      <c r="AK106" s="46">
        <f t="shared" si="79"/>
        <v>0</v>
      </c>
      <c r="AL106" s="46">
        <f t="shared" si="80"/>
        <v>0</v>
      </c>
      <c r="AM106" s="46">
        <f t="shared" si="81"/>
        <v>0</v>
      </c>
    </row>
    <row r="107" spans="1:43" ht="25.5" hidden="1" x14ac:dyDescent="0.25">
      <c r="A107" s="15">
        <v>99</v>
      </c>
      <c r="B107" s="15" t="s">
        <v>43</v>
      </c>
      <c r="C107" s="16" t="s">
        <v>52</v>
      </c>
      <c r="D107" s="15" t="s">
        <v>37</v>
      </c>
      <c r="E107" s="17" t="s">
        <v>54</v>
      </c>
      <c r="F107" s="17" t="s">
        <v>28</v>
      </c>
      <c r="G107" s="18">
        <v>374</v>
      </c>
      <c r="H107" s="19">
        <v>0</v>
      </c>
      <c r="I107" s="29">
        <f t="shared" si="82"/>
        <v>0</v>
      </c>
      <c r="J107" s="21">
        <v>0</v>
      </c>
      <c r="K107" s="21"/>
      <c r="L107" s="21"/>
      <c r="M107" s="21"/>
      <c r="N107" s="21"/>
      <c r="O107" s="22">
        <f t="shared" si="64"/>
        <v>0</v>
      </c>
      <c r="P107" s="22">
        <f t="shared" si="65"/>
        <v>0</v>
      </c>
      <c r="Q107" s="22">
        <f t="shared" si="66"/>
        <v>0</v>
      </c>
      <c r="R107" s="22">
        <f t="shared" si="67"/>
        <v>0</v>
      </c>
      <c r="S107" s="22">
        <f t="shared" si="68"/>
        <v>0</v>
      </c>
      <c r="T107" s="6">
        <f t="shared" si="63"/>
        <v>0</v>
      </c>
      <c r="U107" s="15" t="str">
        <f t="shared" si="47"/>
        <v>Non valutato</v>
      </c>
      <c r="V107" s="21"/>
      <c r="W107" s="21"/>
      <c r="X107" s="21"/>
      <c r="Y107" s="21"/>
      <c r="Z107" s="21"/>
      <c r="AA107" s="21">
        <f t="shared" si="69"/>
        <v>0</v>
      </c>
      <c r="AB107" s="22">
        <f t="shared" si="70"/>
        <v>0</v>
      </c>
      <c r="AC107" s="22">
        <f t="shared" si="71"/>
        <v>0</v>
      </c>
      <c r="AD107" s="22">
        <f t="shared" si="72"/>
        <v>0</v>
      </c>
      <c r="AE107" s="22">
        <f t="shared" si="73"/>
        <v>0</v>
      </c>
      <c r="AF107" s="22">
        <f t="shared" si="74"/>
        <v>0</v>
      </c>
      <c r="AG107" s="22">
        <f t="shared" si="75"/>
        <v>0</v>
      </c>
      <c r="AH107" s="45">
        <f t="shared" si="76"/>
        <v>0</v>
      </c>
      <c r="AI107" s="45">
        <f t="shared" si="77"/>
        <v>0</v>
      </c>
      <c r="AJ107" s="45">
        <f t="shared" si="78"/>
        <v>0</v>
      </c>
      <c r="AK107" s="45">
        <f t="shared" si="79"/>
        <v>0</v>
      </c>
      <c r="AL107" s="45">
        <f t="shared" si="80"/>
        <v>0</v>
      </c>
      <c r="AM107" s="45">
        <f t="shared" si="81"/>
        <v>0</v>
      </c>
    </row>
    <row r="108" spans="1:43" ht="25.5" hidden="1" x14ac:dyDescent="0.25">
      <c r="A108" s="15">
        <v>100</v>
      </c>
      <c r="B108" s="15" t="s">
        <v>43</v>
      </c>
      <c r="C108" s="16" t="s">
        <v>52</v>
      </c>
      <c r="D108" s="15" t="s">
        <v>37</v>
      </c>
      <c r="E108" s="17" t="s">
        <v>55</v>
      </c>
      <c r="F108" s="17" t="s">
        <v>29</v>
      </c>
      <c r="G108" s="18">
        <v>415</v>
      </c>
      <c r="H108" s="19">
        <v>0</v>
      </c>
      <c r="I108" s="29">
        <f t="shared" si="82"/>
        <v>0</v>
      </c>
      <c r="J108" s="21">
        <v>0</v>
      </c>
      <c r="K108" s="21"/>
      <c r="L108" s="21"/>
      <c r="M108" s="21"/>
      <c r="N108" s="21"/>
      <c r="O108" s="22">
        <f t="shared" si="64"/>
        <v>0</v>
      </c>
      <c r="P108" s="22">
        <f t="shared" si="65"/>
        <v>0</v>
      </c>
      <c r="Q108" s="22">
        <f t="shared" si="66"/>
        <v>0</v>
      </c>
      <c r="R108" s="22">
        <f t="shared" si="67"/>
        <v>0</v>
      </c>
      <c r="S108" s="22">
        <f t="shared" si="68"/>
        <v>0</v>
      </c>
      <c r="T108" s="6">
        <f t="shared" si="63"/>
        <v>0</v>
      </c>
      <c r="U108" s="15" t="str">
        <f t="shared" si="47"/>
        <v>Non valutato</v>
      </c>
      <c r="V108" s="21"/>
      <c r="W108" s="21"/>
      <c r="X108" s="21"/>
      <c r="Y108" s="21"/>
      <c r="Z108" s="21"/>
      <c r="AA108" s="21">
        <f t="shared" si="69"/>
        <v>0</v>
      </c>
      <c r="AB108" s="22">
        <f t="shared" si="70"/>
        <v>0</v>
      </c>
      <c r="AC108" s="22">
        <f t="shared" si="71"/>
        <v>0</v>
      </c>
      <c r="AD108" s="22">
        <f t="shared" si="72"/>
        <v>0</v>
      </c>
      <c r="AE108" s="22">
        <f t="shared" si="73"/>
        <v>0</v>
      </c>
      <c r="AF108" s="22">
        <f t="shared" si="74"/>
        <v>0</v>
      </c>
      <c r="AG108" s="22">
        <f t="shared" si="75"/>
        <v>0</v>
      </c>
      <c r="AH108" s="45">
        <f t="shared" si="76"/>
        <v>0</v>
      </c>
      <c r="AI108" s="45">
        <f t="shared" si="77"/>
        <v>0</v>
      </c>
      <c r="AJ108" s="45">
        <f t="shared" si="78"/>
        <v>0</v>
      </c>
      <c r="AK108" s="45">
        <f t="shared" si="79"/>
        <v>0</v>
      </c>
      <c r="AL108" s="45">
        <f t="shared" si="80"/>
        <v>0</v>
      </c>
      <c r="AM108" s="45">
        <f t="shared" si="81"/>
        <v>0</v>
      </c>
    </row>
    <row r="109" spans="1:43" ht="25.5" hidden="1" x14ac:dyDescent="0.25">
      <c r="A109" s="15">
        <v>101</v>
      </c>
      <c r="B109" s="15" t="s">
        <v>43</v>
      </c>
      <c r="C109" s="16" t="s">
        <v>52</v>
      </c>
      <c r="D109" s="15" t="s">
        <v>37</v>
      </c>
      <c r="E109" s="17" t="s">
        <v>56</v>
      </c>
      <c r="F109" s="17" t="s">
        <v>30</v>
      </c>
      <c r="G109" s="18">
        <v>281</v>
      </c>
      <c r="H109" s="19">
        <v>1</v>
      </c>
      <c r="I109" s="29">
        <f t="shared" si="82"/>
        <v>3.5587188612099642E-3</v>
      </c>
      <c r="J109" s="21">
        <v>1</v>
      </c>
      <c r="K109" s="21"/>
      <c r="L109" s="21"/>
      <c r="M109" s="21"/>
      <c r="N109" s="21"/>
      <c r="O109" s="22">
        <f t="shared" si="64"/>
        <v>1</v>
      </c>
      <c r="P109" s="22">
        <f t="shared" si="65"/>
        <v>0</v>
      </c>
      <c r="Q109" s="22">
        <f t="shared" si="66"/>
        <v>0</v>
      </c>
      <c r="R109" s="22">
        <f t="shared" si="67"/>
        <v>0</v>
      </c>
      <c r="S109" s="22">
        <f t="shared" si="68"/>
        <v>0</v>
      </c>
      <c r="T109" s="6">
        <f t="shared" si="63"/>
        <v>0.9</v>
      </c>
      <c r="U109" s="15" t="str">
        <f t="shared" si="47"/>
        <v>Molto soddisfatto</v>
      </c>
      <c r="V109" s="21"/>
      <c r="W109" s="21"/>
      <c r="X109" s="21"/>
      <c r="Y109" s="21"/>
      <c r="Z109" s="21"/>
      <c r="AA109" s="21">
        <f t="shared" si="69"/>
        <v>0</v>
      </c>
      <c r="AB109" s="22">
        <f t="shared" si="70"/>
        <v>0</v>
      </c>
      <c r="AC109" s="22">
        <f t="shared" si="71"/>
        <v>0</v>
      </c>
      <c r="AD109" s="22">
        <f t="shared" si="72"/>
        <v>0</v>
      </c>
      <c r="AE109" s="22">
        <f t="shared" si="73"/>
        <v>0</v>
      </c>
      <c r="AF109" s="22">
        <f t="shared" si="74"/>
        <v>0</v>
      </c>
      <c r="AG109" s="22">
        <f t="shared" si="75"/>
        <v>0</v>
      </c>
      <c r="AH109" s="45">
        <f t="shared" si="76"/>
        <v>0</v>
      </c>
      <c r="AI109" s="45">
        <f t="shared" si="77"/>
        <v>0</v>
      </c>
      <c r="AJ109" s="45">
        <f t="shared" si="78"/>
        <v>0</v>
      </c>
      <c r="AK109" s="45">
        <f t="shared" si="79"/>
        <v>0</v>
      </c>
      <c r="AL109" s="45">
        <f t="shared" si="80"/>
        <v>0</v>
      </c>
      <c r="AM109" s="45">
        <f t="shared" si="81"/>
        <v>0</v>
      </c>
    </row>
    <row r="110" spans="1:43" ht="25.5" hidden="1" x14ac:dyDescent="0.25">
      <c r="A110" s="15">
        <v>102</v>
      </c>
      <c r="B110" s="15" t="s">
        <v>43</v>
      </c>
      <c r="C110" s="16" t="s">
        <v>52</v>
      </c>
      <c r="D110" s="15" t="s">
        <v>37</v>
      </c>
      <c r="E110" s="17" t="s">
        <v>57</v>
      </c>
      <c r="F110" s="17" t="s">
        <v>31</v>
      </c>
      <c r="G110" s="18">
        <v>392</v>
      </c>
      <c r="H110" s="19">
        <v>2</v>
      </c>
      <c r="I110" s="29">
        <f t="shared" si="82"/>
        <v>5.1020408163265302E-3</v>
      </c>
      <c r="J110" s="21">
        <v>2</v>
      </c>
      <c r="K110" s="21"/>
      <c r="L110" s="21"/>
      <c r="M110" s="21"/>
      <c r="N110" s="21"/>
      <c r="O110" s="22">
        <f t="shared" si="64"/>
        <v>1</v>
      </c>
      <c r="P110" s="22">
        <f t="shared" si="65"/>
        <v>0</v>
      </c>
      <c r="Q110" s="22">
        <f t="shared" si="66"/>
        <v>0</v>
      </c>
      <c r="R110" s="22">
        <f t="shared" si="67"/>
        <v>0</v>
      </c>
      <c r="S110" s="22">
        <f t="shared" si="68"/>
        <v>0</v>
      </c>
      <c r="T110" s="6">
        <f t="shared" si="63"/>
        <v>0.9</v>
      </c>
      <c r="U110" s="15" t="str">
        <f t="shared" si="47"/>
        <v>Molto soddisfatto</v>
      </c>
      <c r="V110" s="21"/>
      <c r="W110" s="21"/>
      <c r="X110" s="21"/>
      <c r="Y110" s="21"/>
      <c r="Z110" s="21"/>
      <c r="AA110" s="21">
        <f t="shared" si="69"/>
        <v>0</v>
      </c>
      <c r="AB110" s="22">
        <f t="shared" si="70"/>
        <v>0</v>
      </c>
      <c r="AC110" s="22">
        <f t="shared" si="71"/>
        <v>0</v>
      </c>
      <c r="AD110" s="22">
        <f t="shared" si="72"/>
        <v>0</v>
      </c>
      <c r="AE110" s="22">
        <f t="shared" si="73"/>
        <v>0</v>
      </c>
      <c r="AF110" s="22">
        <f t="shared" si="74"/>
        <v>0</v>
      </c>
      <c r="AG110" s="22">
        <f t="shared" si="75"/>
        <v>0</v>
      </c>
      <c r="AH110" s="45">
        <f t="shared" si="76"/>
        <v>0</v>
      </c>
      <c r="AI110" s="45">
        <f t="shared" si="77"/>
        <v>0</v>
      </c>
      <c r="AJ110" s="45">
        <f t="shared" si="78"/>
        <v>0</v>
      </c>
      <c r="AK110" s="45">
        <f t="shared" si="79"/>
        <v>0</v>
      </c>
      <c r="AL110" s="45">
        <f t="shared" si="80"/>
        <v>0</v>
      </c>
      <c r="AM110" s="45">
        <f t="shared" si="81"/>
        <v>0</v>
      </c>
    </row>
    <row r="111" spans="1:43" ht="25.5" x14ac:dyDescent="0.25">
      <c r="A111" s="15">
        <v>103</v>
      </c>
      <c r="B111" s="23" t="s">
        <v>43</v>
      </c>
      <c r="C111" s="24" t="s">
        <v>52</v>
      </c>
      <c r="D111" s="23" t="s">
        <v>37</v>
      </c>
      <c r="E111" s="25" t="s">
        <v>58</v>
      </c>
      <c r="F111" s="25" t="s">
        <v>32</v>
      </c>
      <c r="G111" s="7">
        <f>SUM(G107:G110)</f>
        <v>1462</v>
      </c>
      <c r="H111" s="8">
        <f>SUM(H107:H110)</f>
        <v>3</v>
      </c>
      <c r="I111" s="32">
        <f t="shared" si="82"/>
        <v>2.0519835841313269E-3</v>
      </c>
      <c r="J111" s="39">
        <f>SUM(J107:J110)</f>
        <v>3</v>
      </c>
      <c r="K111" s="39">
        <f>SUM(K107:K110)</f>
        <v>0</v>
      </c>
      <c r="L111" s="39">
        <f>SUM(L107:L110)</f>
        <v>0</v>
      </c>
      <c r="M111" s="39">
        <f>SUM(M107:M110)</f>
        <v>0</v>
      </c>
      <c r="N111" s="39">
        <f>SUM(N107:N110)</f>
        <v>0</v>
      </c>
      <c r="O111" s="28">
        <f t="shared" si="64"/>
        <v>1</v>
      </c>
      <c r="P111" s="28">
        <f t="shared" si="65"/>
        <v>0</v>
      </c>
      <c r="Q111" s="28">
        <f t="shared" si="66"/>
        <v>0</v>
      </c>
      <c r="R111" s="28">
        <f t="shared" si="67"/>
        <v>0</v>
      </c>
      <c r="S111" s="28">
        <f t="shared" si="68"/>
        <v>0</v>
      </c>
      <c r="T111" s="41">
        <f t="shared" si="63"/>
        <v>0.9</v>
      </c>
      <c r="U111" s="23" t="str">
        <f t="shared" si="47"/>
        <v>Molto soddisfatto</v>
      </c>
      <c r="V111" s="27">
        <f>SUM(V107:V110)</f>
        <v>0</v>
      </c>
      <c r="W111" s="27">
        <f>SUM(W107:W110)</f>
        <v>0</v>
      </c>
      <c r="X111" s="27">
        <f>SUM(X107:X110)</f>
        <v>0</v>
      </c>
      <c r="Y111" s="27">
        <f>SUM(Y107:Y110)</f>
        <v>0</v>
      </c>
      <c r="Z111" s="27">
        <f>SUM(Z107:Z110)</f>
        <v>0</v>
      </c>
      <c r="AA111" s="21">
        <f t="shared" si="69"/>
        <v>0</v>
      </c>
      <c r="AB111" s="28">
        <f t="shared" si="70"/>
        <v>0</v>
      </c>
      <c r="AC111" s="28">
        <f t="shared" si="71"/>
        <v>0</v>
      </c>
      <c r="AD111" s="28">
        <f t="shared" si="72"/>
        <v>0</v>
      </c>
      <c r="AE111" s="28">
        <f t="shared" si="73"/>
        <v>0</v>
      </c>
      <c r="AF111" s="28">
        <f t="shared" si="74"/>
        <v>0</v>
      </c>
      <c r="AG111" s="28">
        <f t="shared" si="75"/>
        <v>0</v>
      </c>
      <c r="AH111" s="46">
        <f t="shared" si="76"/>
        <v>0</v>
      </c>
      <c r="AI111" s="46">
        <f t="shared" si="77"/>
        <v>0</v>
      </c>
      <c r="AJ111" s="46">
        <f t="shared" si="78"/>
        <v>0</v>
      </c>
      <c r="AK111" s="46">
        <f t="shared" si="79"/>
        <v>0</v>
      </c>
      <c r="AL111" s="46">
        <f t="shared" si="80"/>
        <v>0</v>
      </c>
      <c r="AM111" s="46">
        <f t="shared" si="81"/>
        <v>0</v>
      </c>
    </row>
    <row r="112" spans="1:43" x14ac:dyDescent="0.25">
      <c r="A112" s="34"/>
      <c r="B112" s="35"/>
      <c r="C112" s="36"/>
      <c r="D112" s="35"/>
      <c r="E112" s="35" t="s">
        <v>60</v>
      </c>
      <c r="F112" s="35"/>
      <c r="G112" s="37">
        <f>SUM(G11,G16,G21,G26,G31,G36,G41,G46,G51,G56,G61,G66,G71,G76,G81,G86,G111)</f>
        <v>1346657</v>
      </c>
      <c r="H112" s="37">
        <f>SUM(H11,H16,H21,H26,H31,H36,H41,H46,H51,H56,H61,H66,H71,H76,H81,H86,H111)</f>
        <v>374370</v>
      </c>
      <c r="I112" s="40">
        <f>+H112/G112</f>
        <v>0.27799952029358627</v>
      </c>
      <c r="J112" s="37">
        <f>SUM(J11,J16,J21,J26,J31,J36,J41,J46,J51,J56,J61,J66,J71,J76,J81,J86,J111)</f>
        <v>348890</v>
      </c>
      <c r="K112" s="37">
        <f>SUM(K11,K16,K21,K26,K31,K36,K41,K46,K51,K56,K61,K66,K71,K76,K81,K86,K111)</f>
        <v>24154</v>
      </c>
      <c r="L112" s="37">
        <f>SUM(L11,L16,L21,L26,L31,L36,L41,L46,L51,L56,L61,L66,L71,L76,L81,L86,L111)</f>
        <v>45</v>
      </c>
      <c r="M112" s="37">
        <f>SUM(M11,M16,M21,M26,M31,M36,M41,M46,M51,M56,M61,M66,M71,M76,M81,M86,M111)</f>
        <v>37</v>
      </c>
      <c r="N112" s="37">
        <f>SUM(N11,N16,N21,N26,N31,N36,N41,N46,N51,N56,N61,N66,N71,N76,N81,N86,N111)</f>
        <v>23</v>
      </c>
      <c r="O112" s="28">
        <f t="shared" si="64"/>
        <v>0.93193899083794107</v>
      </c>
      <c r="P112" s="28">
        <f t="shared" si="65"/>
        <v>6.4519058685257896E-2</v>
      </c>
      <c r="Q112" s="44">
        <f t="shared" si="66"/>
        <v>1.2020193925795337E-4</v>
      </c>
      <c r="R112" s="44">
        <f t="shared" si="67"/>
        <v>9.883270561209499E-5</v>
      </c>
      <c r="S112" s="44">
        <f t="shared" si="68"/>
        <v>6.1436546731842836E-5</v>
      </c>
      <c r="T112" s="40">
        <f>+AVERAGE(T21,T26,T31,T36,T41,T46,T51,T56,T61,T66,T71,T76,T81,T86,T111)</f>
        <v>0.84909419651024531</v>
      </c>
      <c r="U112" s="42" t="str">
        <f>IF(T112=0,"",IF(T112&gt;=0.75,"Molto soddisfatto",IF(AND(T112&gt;0.5,T112&lt;0.75),"Soddisfatto",IF(AND(T112&gt;=0.25,T112&lt;=0.5),"Parzialmente soddisfatto","Insoddisfatto"))))</f>
        <v>Molto soddisfatto</v>
      </c>
      <c r="V112" s="37">
        <f>SUM(V11,V16,V21,V26,V31,V36,V41,V46,V51,V56,V61,V66,V71,V76,V81,V86,V111)</f>
        <v>11</v>
      </c>
      <c r="W112" s="37">
        <f>SUM(W11,W16,W21,W26,W31,W36,W41,W46,W51,W56,W61,W66,W71,W76,W81,W86,W111)</f>
        <v>4</v>
      </c>
      <c r="X112" s="37">
        <f>SUM(X11,X16,X21,X26,X31,X36,X41,X46,X51,X56,X61,X66,X71,X76,X81,X86,X111)</f>
        <v>26</v>
      </c>
      <c r="Y112" s="37">
        <f>SUM(Y11,Y16,Y21,Y26,Y31,Y36,Y41,Y46,Y51,Y56,Y61,Y66,Y71,Y76,Y81,Y86,Y111)</f>
        <v>13</v>
      </c>
      <c r="Z112" s="37">
        <f>SUM(Z11,Z16,Z21,Z26,Z31,Z36,Z41,Z46,Z51,Z56,Z61,Z66,Z71,Z76,Z81,Z86,Z111)</f>
        <v>21</v>
      </c>
      <c r="AA112" s="37"/>
      <c r="AB112" s="28">
        <f t="shared" ref="AB112" si="83">IFERROR(V112/SUM($V112:$Z112),0)</f>
        <v>0.14666666666666667</v>
      </c>
      <c r="AC112" s="28">
        <f t="shared" ref="AC112" si="84">IFERROR(W112/SUM($V112:$Z112),0)</f>
        <v>5.3333333333333337E-2</v>
      </c>
      <c r="AD112" s="28">
        <f t="shared" ref="AD112" si="85">IFERROR(X112/SUM($V112:$Z112),0)</f>
        <v>0.34666666666666668</v>
      </c>
      <c r="AE112" s="28">
        <f t="shared" ref="AE112" si="86">IFERROR(Y112/SUM($V112:$Z112),0)</f>
        <v>0.17333333333333334</v>
      </c>
      <c r="AF112" s="28">
        <f t="shared" ref="AF112" si="87">IFERROR(Z112/SUM($V112:$Z112),0)</f>
        <v>0.28000000000000003</v>
      </c>
      <c r="AG112" s="28">
        <f>MAX(AB111:AF112)</f>
        <v>0.34666666666666668</v>
      </c>
      <c r="AH112" s="43">
        <f t="shared" ref="AH112" si="88">IFERROR(AB112/SUM($V112:$Z112),0)</f>
        <v>1.9555555555555554E-3</v>
      </c>
      <c r="AI112" s="43">
        <f t="shared" ref="AI112" si="89">IFERROR(AC112/SUM($V112:$Z112),0)</f>
        <v>7.1111111111111115E-4</v>
      </c>
      <c r="AJ112" s="43">
        <f t="shared" ref="AJ112" si="90">IFERROR(AD112/SUM($V112:$Z112),0)</f>
        <v>4.622222222222222E-3</v>
      </c>
      <c r="AK112" s="43">
        <f t="shared" ref="AK112" si="91">IFERROR(AE112/SUM($V112:$Z112),0)</f>
        <v>2.311111111111111E-3</v>
      </c>
      <c r="AL112" s="43">
        <f t="shared" ref="AL112" si="92">IFERROR(AF112/SUM($V112:$Z112),0)</f>
        <v>3.7333333333333337E-3</v>
      </c>
      <c r="AM112" s="43">
        <f>MAX(AH111:AL112)</f>
        <v>4.622222222222222E-3</v>
      </c>
      <c r="AN112" s="9"/>
      <c r="AO112" s="9"/>
      <c r="AP112" s="9"/>
      <c r="AQ112" s="9"/>
    </row>
    <row r="114" spans="3:4" x14ac:dyDescent="0.25">
      <c r="C114" s="10"/>
    </row>
    <row r="115" spans="3:4" x14ac:dyDescent="0.25">
      <c r="C115" s="10"/>
      <c r="D115" s="10"/>
    </row>
    <row r="116" spans="3:4" x14ac:dyDescent="0.25">
      <c r="C116" s="10"/>
      <c r="D116" s="10"/>
    </row>
    <row r="117" spans="3:4" x14ac:dyDescent="0.25">
      <c r="C117" s="10"/>
      <c r="D117" s="10"/>
    </row>
    <row r="118" spans="3:4" x14ac:dyDescent="0.25">
      <c r="D118" s="10"/>
    </row>
  </sheetData>
  <sheetProtection autoFilter="0" pivotTables="0"/>
  <autoFilter ref="A6:AM112">
    <filterColumn colId="4">
      <filters>
        <filter val="ANNO 2023"/>
        <filter val="finale"/>
      </filters>
    </filterColumn>
    <sortState ref="A8:AM110">
      <sortCondition ref="C6:C110"/>
    </sortState>
  </autoFilter>
  <mergeCells count="15">
    <mergeCell ref="V5:AA5"/>
    <mergeCell ref="AB5:AG5"/>
    <mergeCell ref="AH5:AM5"/>
    <mergeCell ref="H5:H6"/>
    <mergeCell ref="I5:I6"/>
    <mergeCell ref="J5:N5"/>
    <mergeCell ref="O5:S5"/>
    <mergeCell ref="T5:T6"/>
    <mergeCell ref="U5:U6"/>
    <mergeCell ref="G5:G6"/>
    <mergeCell ref="A5:A6"/>
    <mergeCell ref="B5:B6"/>
    <mergeCell ref="C5:C6"/>
    <mergeCell ref="D5:D6"/>
    <mergeCell ref="E5:F6"/>
  </mergeCells>
  <conditionalFormatting sqref="Q1:R4">
    <cfRule type="expression" dxfId="1" priority="1">
      <formula>"OK"</formula>
    </cfRule>
    <cfRule type="cellIs" dxfId="0" priority="2" operator="equal">
      <formula>"""OK"""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2" fitToHeight="45" orientation="landscape" r:id="rId1"/>
  <headerFooter>
    <oddHeader>&amp;C&amp;"Times New Roman,Grassetto"&amp;12SEGRETARIATO GENERALE DELLA DIFESA
II Reparto - Coordinamento Amministrativo
&amp;"Calibri,Normale"&amp;11Rilevazione del grado di soddisfazione degli utenti e dei cittadini per le attività e i servizi erogati dall'AD 2023</oddHeader>
    <oddFooter>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2023</vt:lpstr>
      <vt:lpstr>'2023'!Area_stampa</vt:lpstr>
      <vt:lpstr>'2023'!Print_Area</vt:lpstr>
      <vt:lpstr>'2023'!Print_Titles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DORAZI</dc:creator>
  <cp:lastModifiedBy>D'Orazi, Ten.Col. Graziano - SGD-II</cp:lastModifiedBy>
  <cp:lastPrinted>2024-06-06T17:09:08Z</cp:lastPrinted>
  <dcterms:created xsi:type="dcterms:W3CDTF">2020-06-16T17:27:20Z</dcterms:created>
  <dcterms:modified xsi:type="dcterms:W3CDTF">2024-06-06T17:09:40Z</dcterms:modified>
</cp:coreProperties>
</file>